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avids\Desktop\אליאת\"/>
    </mc:Choice>
  </mc:AlternateContent>
  <xr:revisionPtr revIDLastSave="0" documentId="8_{245940B2-8937-4766-BE18-493133311613}" xr6:coauthVersionLast="47" xr6:coauthVersionMax="47" xr10:uidLastSave="{00000000-0000-0000-0000-000000000000}"/>
  <bookViews>
    <workbookView xWindow="-120" yWindow="-120" windowWidth="29040" windowHeight="15720" activeTab="5" xr2:uid="{04928653-420B-4268-B19C-E5256D1C724C}"/>
  </bookViews>
  <sheets>
    <sheet name="נתוני המציע" sheetId="16" r:id="rId1"/>
    <sheet name=" ט - 1" sheetId="13" r:id="rId2"/>
    <sheet name="ט - 2" sheetId="14" r:id="rId3"/>
    <sheet name="ט-3" sheetId="27" r:id="rId4"/>
    <sheet name="ט-4" sheetId="28" r:id="rId5"/>
    <sheet name="ט - 6" sheetId="11" r:id="rId6"/>
    <sheet name="ט-7" sheetId="30" r:id="rId7"/>
    <sheet name="ט-8" sheetId="24" r:id="rId8"/>
  </sheets>
  <definedNames>
    <definedName name="_Hlk101796640" localSheetId="5">'ט - 6'!$A$39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1" l="1"/>
  <c r="C51" i="24" l="1"/>
  <c r="A45" i="24"/>
  <c r="A46" i="24" s="1"/>
  <c r="A47" i="24" s="1"/>
  <c r="A48" i="24" s="1"/>
  <c r="A49" i="24" s="1"/>
  <c r="A50" i="24" s="1"/>
  <c r="C43" i="24"/>
  <c r="A31" i="24"/>
  <c r="A40" i="24" s="1"/>
  <c r="A41" i="24" s="1"/>
  <c r="A42" i="24" s="1"/>
  <c r="A29" i="24"/>
  <c r="C27" i="24"/>
  <c r="A23" i="24"/>
  <c r="A24" i="24" s="1"/>
  <c r="A25" i="24" s="1"/>
  <c r="A26" i="24" s="1"/>
  <c r="C16" i="24"/>
  <c r="A13" i="24"/>
  <c r="A14" i="24" s="1"/>
  <c r="A15" i="24" s="1"/>
  <c r="A5" i="24"/>
  <c r="A6" i="24" s="1"/>
  <c r="A7" i="24" s="1"/>
  <c r="A8" i="24" s="1"/>
  <c r="A9" i="24" s="1"/>
  <c r="A10" i="24" s="1"/>
  <c r="A11" i="24" s="1"/>
  <c r="A12" i="24" s="1"/>
  <c r="A32" i="24" l="1"/>
  <c r="A33" i="24" s="1"/>
  <c r="A34" i="24" s="1"/>
  <c r="A35" i="24" s="1"/>
  <c r="A36" i="24" s="1"/>
  <c r="A37" i="24" s="1"/>
  <c r="A38" i="24" s="1"/>
  <c r="A39" i="24" s="1"/>
  <c r="I32" i="11" l="1"/>
  <c r="I31" i="11"/>
  <c r="I30" i="11"/>
  <c r="I29" i="11"/>
  <c r="I24" i="11"/>
  <c r="I28" i="11"/>
  <c r="I27" i="11"/>
  <c r="G18" i="11" l="1"/>
  <c r="I33" i="11"/>
  <c r="A18" i="11" l="1"/>
  <c r="G5" i="11"/>
  <c r="I26" i="11"/>
  <c r="I40" i="11" l="1"/>
  <c r="I39" i="11"/>
  <c r="I38" i="11"/>
  <c r="I36" i="11"/>
  <c r="I35" i="11"/>
  <c r="G35" i="11"/>
  <c r="I25" i="11"/>
  <c r="I23" i="11"/>
  <c r="I22" i="11"/>
  <c r="I20" i="11"/>
  <c r="I19" i="11"/>
  <c r="I18" i="11"/>
  <c r="I14" i="11"/>
  <c r="A19" i="11"/>
  <c r="I11" i="11"/>
  <c r="A20" i="11" l="1"/>
  <c r="G41" i="11"/>
  <c r="I41" i="11"/>
  <c r="A21" i="11" l="1"/>
  <c r="P8" i="13"/>
  <c r="P7" i="13"/>
  <c r="P6" i="13"/>
  <c r="P5" i="13"/>
  <c r="P4" i="13"/>
  <c r="A22" i="11" l="1"/>
  <c r="A8" i="13"/>
  <c r="A7" i="13"/>
  <c r="A6" i="13"/>
  <c r="A5" i="13"/>
  <c r="A4" i="13"/>
  <c r="A23" i="11" l="1"/>
  <c r="A24" i="11" l="1"/>
  <c r="A25" i="11" l="1"/>
  <c r="A26" i="11" l="1"/>
  <c r="A27" i="11" l="1"/>
  <c r="A28" i="11" l="1"/>
  <c r="A29" i="11" l="1"/>
  <c r="A30" i="11" l="1"/>
  <c r="A31" i="11" l="1"/>
  <c r="A32" i="11" l="1"/>
  <c r="A33" i="11" l="1"/>
  <c r="A35" i="11" l="1"/>
  <c r="A38" i="11" l="1"/>
  <c r="A39" i="11" s="1"/>
</calcChain>
</file>

<file path=xl/sharedStrings.xml><?xml version="1.0" encoding="utf-8"?>
<sst xmlns="http://schemas.openxmlformats.org/spreadsheetml/2006/main" count="328" uniqueCount="227">
  <si>
    <t>קוטר</t>
  </si>
  <si>
    <t>"3/4</t>
  </si>
  <si>
    <t>"1</t>
  </si>
  <si>
    <t>"1.5</t>
  </si>
  <si>
    <t>Q3</t>
  </si>
  <si>
    <t>א / ח</t>
  </si>
  <si>
    <t xml:space="preserve"> א / CO</t>
  </si>
  <si>
    <t>סעיף</t>
  </si>
  <si>
    <t>תאור</t>
  </si>
  <si>
    <t xml:space="preserve"> ₪ </t>
  </si>
  <si>
    <t>סה"כ סעיף 1</t>
  </si>
  <si>
    <t>שילוב מד מים אחר למערכת הקר"מ באמצעות יק"צ חיצוני, כולל הספקת היק"צ, מחברים, חיבור למד המים והטמעה במערכת התקשורת והמידע למדי מים בקוטר "1 ומעלה</t>
  </si>
  <si>
    <t>עלות הספקת והתקנת יק"צ חיצוני</t>
  </si>
  <si>
    <t>ניקוד</t>
  </si>
  <si>
    <t>R</t>
  </si>
  <si>
    <t>תוכנת הניהול</t>
  </si>
  <si>
    <t>תקשורת</t>
  </si>
  <si>
    <t>חתימה וחותמת</t>
  </si>
  <si>
    <t>סה"כ</t>
  </si>
  <si>
    <t>סה"כ להצעה לפני מע"מ</t>
  </si>
  <si>
    <t>מע"מ</t>
  </si>
  <si>
    <t>סה"כ כולל מע"מ</t>
  </si>
  <si>
    <t>מכני</t>
  </si>
  <si>
    <t>סטטי</t>
  </si>
  <si>
    <t>כשרות</t>
  </si>
  <si>
    <t>רגילה</t>
  </si>
  <si>
    <t>מהדרין</t>
  </si>
  <si>
    <t>יש / אין</t>
  </si>
  <si>
    <t xml:space="preserve"> =&lt;</t>
  </si>
  <si>
    <t>ניסיון קודם</t>
  </si>
  <si>
    <t xml:space="preserve"> &lt; N &lt;</t>
  </si>
  <si>
    <t xml:space="preserve"> =&lt; N </t>
  </si>
  <si>
    <t>כן / לא</t>
  </si>
  <si>
    <t>נספח ט -6</t>
  </si>
  <si>
    <t>תצוגה דינמית של סטאטוס מונים בתצוגת GIS</t>
  </si>
  <si>
    <t>יצרן מד המים</t>
  </si>
  <si>
    <t>שם מד המים</t>
  </si>
  <si>
    <t>דגם מד המים</t>
  </si>
  <si>
    <t>חומר גוף מד המים</t>
  </si>
  <si>
    <t>תקשורת:  סעיף</t>
  </si>
  <si>
    <t>פרטים</t>
  </si>
  <si>
    <t>סוג התקשורת בכל רמות המערכת (פרט):</t>
  </si>
  <si>
    <t>פרוטוקולי תקשורת בכל הרמות (פרט):</t>
  </si>
  <si>
    <t>תדרי רדיו בשימוש המערכת</t>
  </si>
  <si>
    <t>רשימת אישורים לשימוש, להקמת רשתות תקשורת</t>
  </si>
  <si>
    <t>לצרף בנפרד</t>
  </si>
  <si>
    <t>פירוט ציוד התקשורת ואישורי משרד התקשורת</t>
  </si>
  <si>
    <t>תדירות השידור מיחידת הקצה לשרת המערכת</t>
  </si>
  <si>
    <t>תדירות דגימת נתוני קריאות מד המים</t>
  </si>
  <si>
    <t>הגנות להפרעות רדיו ואלקטרומגנטיות</t>
  </si>
  <si>
    <t>דיווח ארועים בהתפרצות מיחידת הקצה</t>
  </si>
  <si>
    <t>רשימת ארועים להתפרצות (במידה ויש)</t>
  </si>
  <si>
    <t>זמן קליטת התראה בשרת המערכת</t>
  </si>
  <si>
    <t>זמן קבלת תגובה בשרת המערכת לתשאול יזום</t>
  </si>
  <si>
    <t xml:space="preserve">פרוטוקול המאפשר חיבור מדי מים מספק אחר. נא לצרף הסבר </t>
  </si>
  <si>
    <t>פירוט יישומי בקרה נוספים</t>
  </si>
  <si>
    <t>סוג יק"צ חיצוני לחבור מדי מים למערכת הקר"מ</t>
  </si>
  <si>
    <r>
      <t xml:space="preserve">אפשרות להורדת פרמטרים מהמרכז ליחידת הקצה. </t>
    </r>
    <r>
      <rPr>
        <sz val="11"/>
        <color theme="1"/>
        <rFont val="David"/>
        <family val="2"/>
      </rPr>
      <t>הסבר המנגנון</t>
    </r>
  </si>
  <si>
    <r>
      <t xml:space="preserve">סנכרון שעון בין מדי המים – </t>
    </r>
    <r>
      <rPr>
        <sz val="11"/>
        <color theme="1"/>
        <rFont val="David"/>
        <family val="2"/>
      </rPr>
      <t>הסבר מגנון</t>
    </r>
  </si>
  <si>
    <t>אורך חיי הסוללה למדי המים על פי ההצעה</t>
  </si>
  <si>
    <t>2" ומעלה</t>
  </si>
  <si>
    <r>
      <t>יחס R (Q</t>
    </r>
    <r>
      <rPr>
        <vertAlign val="subscript"/>
        <sz val="10"/>
        <color rgb="FF000000"/>
        <rFont val="David"/>
        <family val="2"/>
      </rPr>
      <t>3</t>
    </r>
    <r>
      <rPr>
        <sz val="10"/>
        <color rgb="FF000000"/>
        <rFont val="David"/>
        <family val="2"/>
      </rPr>
      <t>/Q</t>
    </r>
    <r>
      <rPr>
        <vertAlign val="subscript"/>
        <sz val="10"/>
        <color rgb="FF000000"/>
        <rFont val="David"/>
        <family val="2"/>
      </rPr>
      <t>1</t>
    </r>
    <r>
      <rPr>
        <sz val="10"/>
        <color rgb="FF000000"/>
        <rFont val="David"/>
        <family val="2"/>
      </rPr>
      <t>)</t>
    </r>
  </si>
  <si>
    <t>מנגנון מדידה *</t>
  </si>
  <si>
    <t>שם המציע:</t>
  </si>
  <si>
    <t>כתובת המציע:</t>
  </si>
  <si>
    <t>נציג המציע</t>
  </si>
  <si>
    <t>שם:</t>
  </si>
  <si>
    <t>מס' טלפון :</t>
  </si>
  <si>
    <t>דואר אלקטרוני:</t>
  </si>
  <si>
    <t>אישור דגם</t>
  </si>
  <si>
    <t>מק"ש</t>
  </si>
  <si>
    <t>ל/ש</t>
  </si>
  <si>
    <r>
      <t>Q</t>
    </r>
    <r>
      <rPr>
        <vertAlign val="subscript"/>
        <sz val="10"/>
        <color rgb="FF000000"/>
        <rFont val="David"/>
        <family val="2"/>
      </rPr>
      <t>1</t>
    </r>
    <r>
      <rPr>
        <sz val="10"/>
        <color rgb="FF000000"/>
        <rFont val="David"/>
        <family val="2"/>
      </rPr>
      <t xml:space="preserve"> </t>
    </r>
  </si>
  <si>
    <r>
      <t>Q</t>
    </r>
    <r>
      <rPr>
        <vertAlign val="subscript"/>
        <sz val="10"/>
        <color rgb="FF000000"/>
        <rFont val="David"/>
        <family val="2"/>
      </rPr>
      <t>start</t>
    </r>
  </si>
  <si>
    <t xml:space="preserve">אישור תקן </t>
  </si>
  <si>
    <t>מספר עדכון</t>
  </si>
  <si>
    <t>מספר סודר</t>
  </si>
  <si>
    <t>אישור כשרות</t>
  </si>
  <si>
    <t>מכון מאשר</t>
  </si>
  <si>
    <t>אחוד/אחר</t>
  </si>
  <si>
    <t xml:space="preserve">סוג חיבור תקשורת </t>
  </si>
  <si>
    <t>יש/אין</t>
  </si>
  <si>
    <t>שנים</t>
  </si>
  <si>
    <r>
      <t>Q</t>
    </r>
    <r>
      <rPr>
        <vertAlign val="subscript"/>
        <sz val="10"/>
        <color rgb="FF000000"/>
        <rFont val="David"/>
        <family val="2"/>
      </rPr>
      <t>3</t>
    </r>
  </si>
  <si>
    <t>בדיקת התאגיד</t>
  </si>
  <si>
    <t>סוג</t>
  </si>
  <si>
    <t>קישור למערכת הקר"מ</t>
  </si>
  <si>
    <t xml:space="preserve"> &lt; N =&lt;</t>
  </si>
  <si>
    <t>תקשורת  מספר תשדורות ממוצע ליום ל- 95% ממדי המים לפחות</t>
  </si>
  <si>
    <t>אופן הגדרת תקלת תקשורת למד מים</t>
  </si>
  <si>
    <t>תאור התנאי/אלגוריתם להגדרת תקלה:</t>
  </si>
  <si>
    <t>התראת נזילה קטנה</t>
  </si>
  <si>
    <t>התראת נזילה גדולה</t>
  </si>
  <si>
    <t>מד מים עצור</t>
  </si>
  <si>
    <t>תקלת תקשורת</t>
  </si>
  <si>
    <t>מערכת התקשורת פועלת בטכנולוגיה של פרוטוקול מתוקנן פתוח או במערכת תקשורת היברידית כהגדרתן במסמכי המכרז</t>
  </si>
  <si>
    <t>מנגנון מדידה זהה בשבת ובחול</t>
  </si>
  <si>
    <t>פרוטוקול תקשורת לרמה הבאה</t>
  </si>
  <si>
    <t xml:space="preserve">תשלום חודשי קבוע עבור מד מים בכל נקודת התקנה למשך תקופת ההתקשרות כולל הספקה החלפה של מדי מים קיימים בכל נקודות המדידה, התקנה של מדי מים חדשים,  הספקה והתקנה של מערכת התקשורת בשלמותה,  הקמת מערכת שרתים, רישיון ושירותי  תוכנת הניהול למשך כל תקופת השירות, ממשקים למערכות חיצוניות ואבטחת מידע. כולל הדרכה, שדרוגים,  תחזוקת המערכת ומדי המים, וביצוע קריאות ידניות להשלמת קריאות חסרות לצרכי חיוב הלקוחות,  וביצוע קריאות אימות, הכל כמפורט במפרט הטכני . </t>
  </si>
  <si>
    <t>ניתן להפיק דו"ח קריאות שעתי לכל השעות ולכל מדי המים המים בקבוצה</t>
  </si>
  <si>
    <t xml:space="preserve">תצוגה של נתוני מדידת לחץ וצריכה באותו גרף  במערכת המקוונת </t>
  </si>
  <si>
    <r>
      <t xml:space="preserve">בעל ניסיון מוכח בהתקנה והפעלה של לפחות מערכת קר"מ אחת </t>
    </r>
    <r>
      <rPr>
        <sz val="10"/>
        <rFont val="David"/>
        <family val="2"/>
      </rPr>
      <t>בישראל</t>
    </r>
    <r>
      <rPr>
        <sz val="10"/>
        <color rgb="FF000000"/>
        <rFont val="David"/>
        <family val="2"/>
      </rPr>
      <t xml:space="preserve"> (היקף התקנה ללקוח אחד)</t>
    </r>
  </si>
  <si>
    <t xml:space="preserve"> &lt; N </t>
  </si>
  <si>
    <t>תצוגת GIS המאפשרת להעלות גם את שכבת תשתית המים ואזורי המדידה/לחץ ע"ג התצוגה באופן ישיר בתכנת הניהול</t>
  </si>
  <si>
    <t>הצגת נתונים סטטיסטים, למידת מכונה, ניתוח מגמות וסטייה מדפוס התנהגות</t>
  </si>
  <si>
    <t>לא=0</t>
  </si>
  <si>
    <t>הפקת דוחות ע"פ מהות שימוש בהתאם לדרישות רשות המים - ישירות ממערכת הניהול</t>
  </si>
  <si>
    <t>הצגה של צריכות סגוליות בעיר (לפי אזורים, מהויות שימוש ולכלל העיר)</t>
  </si>
  <si>
    <t>חישוב צריכת לילה בטווח שעות מוגדר על ידי המשתמש למד בודד</t>
  </si>
  <si>
    <t>חישוב צריכת לילה בטווח שעות מוגדר על ידי המשתמש לקבוצה (נטו = אבא פחות בנים)</t>
  </si>
  <si>
    <t>חיתוך מונים לפי פוליגון בתצוגת GIS ישירות מתכנת הניהול לקבלת רשימת מונים שבתחום הפוליגון</t>
  </si>
  <si>
    <t>כן הכל =4</t>
  </si>
  <si>
    <t xml:space="preserve">כן חלקי = 2 </t>
  </si>
  <si>
    <t>דו"ח ניתוח צריכות מים : צריכות חריגות וחריגות מאוד</t>
  </si>
  <si>
    <t>מס"ד</t>
  </si>
  <si>
    <t>אל חוזרים</t>
  </si>
  <si>
    <t>אספקה והתקנה, כתוספת להתקנת מד המים, של א"ח פליז רקורד "3/4</t>
  </si>
  <si>
    <t>אספקה והתקנה, כתוספת להתקנת מד המים, של א"ח פליז רקורד "1</t>
  </si>
  <si>
    <t>אספקה והתקנה, כתוספת להתקנת מד המים, של א"ח פליז רקורד "1.5</t>
  </si>
  <si>
    <t>אספקה והתקנה, כתוספת להתקנת מד המים, של א"ח פליז רקורד "2</t>
  </si>
  <si>
    <t>הארקה</t>
  </si>
  <si>
    <t>מיגון</t>
  </si>
  <si>
    <t>אספקה והתקנה של קופסת מיגון למד מים  "3/4</t>
  </si>
  <si>
    <t xml:space="preserve">אספקה והתקנה של קופסת מיגון למד מים "1 </t>
  </si>
  <si>
    <t>אספקה והתקנה של קופסת מיגון למד מים כולל יח' קצה - למד מים  "1.5</t>
  </si>
  <si>
    <t xml:space="preserve">אספקה והתקנה של קופסת מיגון למד מים כולל יח' קצה - למד מים "2 </t>
  </si>
  <si>
    <t>אספקה והתקנה של קופסת מיגון למד מים כולל יח' קצה - למד מים "3</t>
  </si>
  <si>
    <t>אספקה והתקנה של קופסת מיגון למד מים כולל יח' קצה - למד מים "4</t>
  </si>
  <si>
    <t>יח' לניטור לחצים</t>
  </si>
  <si>
    <t>"2</t>
  </si>
  <si>
    <t>"3</t>
  </si>
  <si>
    <t>"4</t>
  </si>
  <si>
    <t xml:space="preserve">סיוע בבדיקות בוררות </t>
  </si>
  <si>
    <r>
      <t xml:space="preserve">אספקה והתקנה של יח' ניטור לחץ, כולל מד לחץ, משדר שישדר בקצב של 15 דקות לפחות, כולל כל העבודות, החומרים, הציוד והאביזרים הדרושים, כולל תקשורת עד למרכז הבקרה, כולל יישום ושילוב במרכז הבקרה, במע' המידע כולל אחריות ושרות (כולל סוללה) למשך </t>
    </r>
    <r>
      <rPr>
        <b/>
        <sz val="12"/>
        <rFont val="Arial"/>
        <family val="2"/>
      </rPr>
      <t>10</t>
    </r>
    <r>
      <rPr>
        <sz val="12"/>
        <rFont val="Arial"/>
        <family val="2"/>
      </rPr>
      <t xml:space="preserve"> שנים</t>
    </r>
  </si>
  <si>
    <r>
      <t xml:space="preserve">אספקה והתקנה של </t>
    </r>
    <r>
      <rPr>
        <b/>
        <sz val="11"/>
        <rFont val="David"/>
        <family val="2"/>
      </rPr>
      <t xml:space="preserve">מע' הארקה </t>
    </r>
    <r>
      <rPr>
        <sz val="11"/>
        <rFont val="David"/>
        <family val="2"/>
      </rPr>
      <t>למד מים, כולל שלות תקניות ומוליך הארקה תיקני עד 2 מטר.</t>
    </r>
  </si>
  <si>
    <r>
      <t xml:space="preserve">אספקה והתקנה של </t>
    </r>
    <r>
      <rPr>
        <sz val="11"/>
        <rFont val="David"/>
        <family val="2"/>
      </rPr>
      <t>שימשת מיגון שקופה ומחוסמת למד מים "3/4</t>
    </r>
  </si>
  <si>
    <t>שם המציע</t>
  </si>
  <si>
    <t>2.5/4</t>
  </si>
  <si>
    <t>6.3/10</t>
  </si>
  <si>
    <t>25/40</t>
  </si>
  <si>
    <t>2.5 / 4</t>
  </si>
  <si>
    <t>40/ 63</t>
  </si>
  <si>
    <t>נספח ט-1</t>
  </si>
  <si>
    <t>דירוג טכני (רכיב B בציון האיכות )</t>
  </si>
  <si>
    <t>נתוני מדי מים מוצעים</t>
  </si>
  <si>
    <t>סקיצה עקרונית המתארת את רכיבי המערכת קישורים והגנות לוגיות במידה וקיימות</t>
  </si>
  <si>
    <t>לצרף סקיצה והסבר</t>
  </si>
  <si>
    <t>תאר את רמת האבטחה של הקישוריות בין מערכת הקר"מ למערכות  מידע אחרות ואופן שמירת שלמות הנתונים</t>
  </si>
  <si>
    <t>יש לצרף תצהיר חתום ומחייב על עמידת המערכת בכל דרישות אבטחת המידע של רשות המים</t>
  </si>
  <si>
    <t>נספח ט-3</t>
  </si>
  <si>
    <t xml:space="preserve">אבטחת מידע </t>
  </si>
  <si>
    <t>נספח ט - 4</t>
  </si>
  <si>
    <t>מס'</t>
  </si>
  <si>
    <t>סוג התראה</t>
  </si>
  <si>
    <t>מקור ההתראה (מד מים/תוכנה/אחר)</t>
  </si>
  <si>
    <t>הערות</t>
  </si>
  <si>
    <t>זמן תגובה</t>
  </si>
  <si>
    <t>נא לציין את כל ההתראות המתקבלות ממדי המים</t>
  </si>
  <si>
    <t>נתוני התראות</t>
  </si>
  <si>
    <t>נספח ט – 7</t>
  </si>
  <si>
    <t>צוות הפרויקט מטעם המציע</t>
  </si>
  <si>
    <t>נסיון קודם</t>
  </si>
  <si>
    <t>כתובת מייל</t>
  </si>
  <si>
    <t>מס' טלפון</t>
  </si>
  <si>
    <t>תפקיד</t>
  </si>
  <si>
    <t>שם</t>
  </si>
  <si>
    <t>נספח ט-8 כתב כמויות ומחירים</t>
  </si>
  <si>
    <r>
      <t>נספח ט</t>
    </r>
    <r>
      <rPr>
        <b/>
        <sz val="16"/>
        <color rgb="FF000000"/>
        <rFont val="David"/>
        <family val="2"/>
      </rPr>
      <t xml:space="preserve"> – 2 נתוני מערכת התקשורת</t>
    </r>
    <r>
      <rPr>
        <b/>
        <sz val="16"/>
        <color theme="1"/>
        <rFont val="David"/>
        <family val="2"/>
      </rPr>
      <t xml:space="preserve"> ויחידות הקצה</t>
    </r>
  </si>
  <si>
    <t>תקשורת דו כיוונית - הסבר כולל תישאול מדי מים המשדרים דרך מערכת של אחרים</t>
  </si>
  <si>
    <t xml:space="preserve">10 /16 </t>
  </si>
  <si>
    <t>יח</t>
  </si>
  <si>
    <t>תקופת שירות למדי המים הסטטים המוצעים בקוטר  "3/4 10 שנים באישור דגם תקף</t>
  </si>
  <si>
    <t>למדי מים באישור כשרות מהדרין (סעיף 5.3)  מנגנון מדידה זהה בשבת ובחול (מנגנון אחד)</t>
  </si>
  <si>
    <t>הצגת נתוני הספקה, צריכה, פחת , אחוזי כיסוי צריכות וריכוז התראות בכל העיר ובאזורים מוגדרים</t>
  </si>
  <si>
    <t>תיאור הדרישה</t>
  </si>
  <si>
    <t>תנאי לקבלת הניקוד</t>
  </si>
  <si>
    <t>תכונות מדי המים המוצעים</t>
  </si>
  <si>
    <t>ניקוד לפרק</t>
  </si>
  <si>
    <t>תשובת המציע</t>
  </si>
  <si>
    <t>יש למלא בעמודת הערך את התשובה  כן או לא לשאלה המנוסחת בתיאור הדרישה</t>
  </si>
  <si>
    <t>רק במקומות בהן הוגדרה בפירוש אופציה לתשובה חלקית יש לסמן חלקי</t>
  </si>
  <si>
    <t>קוטר (אינץ')</t>
  </si>
  <si>
    <t xml:space="preserve">אישור התאמה למי שתייה </t>
  </si>
  <si>
    <t>תקופת שירות  מאושרת</t>
  </si>
  <si>
    <t>יחס   R (Q3/Q1) למדי מים מכאנים בכל הקטרים</t>
  </si>
  <si>
    <t>יחס   R (Q3/Q1) למדי מים סטאטים בקוטר עד וכולל "1</t>
  </si>
  <si>
    <t>יחס   R (Q3/Q1) למדי מים סטאטים בקוטר "1.5</t>
  </si>
  <si>
    <t>יחס   R (Q3/Q1) לכל מדי מים סטאטים בקוטר מ- "2 ומעלה</t>
  </si>
  <si>
    <t>התממשקות מלאה ומיידית לתוכנות GIS מסחריות ובמיוחד לתכנות מסוג ESRI הקיימת במועצה</t>
  </si>
  <si>
    <t>אפליקציה לטלפון סלולארי כנדרש עם ממשק בשפה נוספת מעבר לעברית ואנגלית</t>
  </si>
  <si>
    <t>סה"כ סעיף 4</t>
  </si>
  <si>
    <t>סה"כ סעיף 6</t>
  </si>
  <si>
    <t>סה"כ סעיף 7</t>
  </si>
  <si>
    <r>
      <t xml:space="preserve">כנ"ל, אך עבור מד מים - </t>
    </r>
    <r>
      <rPr>
        <b/>
        <sz val="11"/>
        <rFont val="Arial"/>
        <family val="2"/>
      </rPr>
      <t>"</t>
    </r>
    <r>
      <rPr>
        <sz val="11"/>
        <rFont val="Arial"/>
        <family val="2"/>
      </rPr>
      <t>1</t>
    </r>
  </si>
  <si>
    <r>
      <t xml:space="preserve">כנ"ל, אך עבור מד מים - </t>
    </r>
    <r>
      <rPr>
        <b/>
        <sz val="12"/>
        <rFont val="Arial"/>
        <family val="2"/>
      </rPr>
      <t>"</t>
    </r>
    <r>
      <rPr>
        <sz val="12"/>
        <rFont val="Arial"/>
        <family val="2"/>
      </rPr>
      <t>3</t>
    </r>
  </si>
  <si>
    <r>
      <t xml:space="preserve">כנ"ל, אך עבור מד מים - </t>
    </r>
    <r>
      <rPr>
        <b/>
        <sz val="12"/>
        <rFont val="Arial"/>
        <family val="2"/>
      </rPr>
      <t>"</t>
    </r>
    <r>
      <rPr>
        <sz val="11"/>
        <rFont val="Arial"/>
        <family val="2"/>
      </rPr>
      <t>4</t>
    </r>
  </si>
  <si>
    <r>
      <t xml:space="preserve">כנ"ל, אך עבור מד מים - </t>
    </r>
    <r>
      <rPr>
        <b/>
        <sz val="12"/>
        <rFont val="Arial"/>
        <family val="2"/>
      </rPr>
      <t>"</t>
    </r>
    <r>
      <rPr>
        <sz val="11"/>
        <rFont val="Arial"/>
        <family val="2"/>
      </rPr>
      <t>2</t>
    </r>
  </si>
  <si>
    <r>
      <t xml:space="preserve">כנ"ל, אך עבור מד מים - </t>
    </r>
    <r>
      <rPr>
        <b/>
        <sz val="12"/>
        <rFont val="Arial"/>
        <family val="2"/>
      </rPr>
      <t>"</t>
    </r>
    <r>
      <rPr>
        <sz val="11"/>
        <rFont val="Arial"/>
        <family val="2"/>
      </rPr>
      <t>1.5</t>
    </r>
  </si>
  <si>
    <r>
      <t>פירוק מד קיים עד "</t>
    </r>
    <r>
      <rPr>
        <sz val="11"/>
        <rFont val="David"/>
        <family val="2"/>
      </rPr>
      <t>3/4 והתקנת מד מים חדש, העברת מד המים למבדקה וחזרה לתאגיד</t>
    </r>
    <r>
      <rPr>
        <sz val="11"/>
        <color rgb="FF000000"/>
        <rFont val="David"/>
        <family val="2"/>
      </rPr>
      <t xml:space="preserve"> (עלות הבדיקה תשולם ישירות למבדקה ע"י התאגיד)</t>
    </r>
  </si>
  <si>
    <t>התממשקות מלאה לתוכנות הCRM הקיימת במועצה (כולל אפשרות להעלות את נתוני הצריכה מעודכנים של הלקוח, כמות הנפשות התראות שנשלחו ונתוני GIS ע"י נציג המוקד המשתמש בתכנת הCRM)</t>
  </si>
  <si>
    <t>הגדרת קבוצת מונים על ידי המשתמש ישירות  בתכנה (הקמת קבוצה כולל אב ובנים מתוך קובץ אקסל עצמאית ע"י המשתמש ללא התערבות התמיכה)</t>
  </si>
  <si>
    <t>הציון הסופי ייקבע בהתאם לבדיקת המזמין וע"פ מיטב הבנתו בלבד</t>
  </si>
  <si>
    <t>שירותי תפעול נוסף (אופציונאלי)</t>
  </si>
  <si>
    <t>שירותי תפעול נוסף  (מחיר חודשי) בהתאם לתכולה המפורטת במכרז לרבות ניהול ההתרעות והוצאת ההודעות לצרכנים, מעקב אחר טיפול בהתרעות, ניהול קבוצות הפחת, ניהול ממשקי העבודה וכו'</t>
  </si>
  <si>
    <t>כמות יח'</t>
  </si>
  <si>
    <t>עלות חודשית ליח'</t>
  </si>
  <si>
    <t>מחיר  (חד פעמי)</t>
  </si>
  <si>
    <t>סה"כ לסעיף ל120 חודשים</t>
  </si>
  <si>
    <t xml:space="preserve">סה"כ </t>
  </si>
  <si>
    <t>תקופת שירות למדי המים הסטטים המוצעים בקוטר  "1  10 שנים באישור דגם תקף</t>
  </si>
  <si>
    <t>תקופת שירות למדי המים הסטטים המוצעים בקוטר  "1.5  10 שנים באישור דגם תקף</t>
  </si>
  <si>
    <t xml:space="preserve"> התקנת מד מים בעל מנגנון מדידה  מכני לספיקה  Q3 = 2.5/4 בכשרות מהדרין בקוטר "3/4</t>
  </si>
  <si>
    <t xml:space="preserve"> התקנת מד מים בעל מנגנון מדידה  מכני לספיקה  Q3 = 6.3/10 בכשרות מהדרין בקוטר "1</t>
  </si>
  <si>
    <t xml:space="preserve"> התקנת מד מים בעל מנגנון מדידה  מכני לספיקה  Q3 = 25/40 בכשרות מהדרין בקוטר "2</t>
  </si>
  <si>
    <t xml:space="preserve"> התקנת מד מים בעל מנגנון מדידה  מכני לספיקה  Q3 = 63 בכשרות מהדרין בקוטר "3</t>
  </si>
  <si>
    <t xml:space="preserve"> התקנת מד מים בעל מנגנון מדידה  מכני לספיקה  Q3 = 100 בכשרות מהדרין בקוטר "4</t>
  </si>
  <si>
    <t xml:space="preserve"> התקנת מד מים בעל מנגנון מדידה  סטטי לספיקה  Q3 = 2.5 / 4 בכשרות רגילה בקוטר "3/4</t>
  </si>
  <si>
    <t xml:space="preserve"> התקנת מד מים בעל מנגנון מדידה  סטטי לספיקה  Q3 = 6.3 בכשרות רגילה בקוטר "1</t>
  </si>
  <si>
    <t xml:space="preserve"> התקנת מד מים בעל מנגנון מדידה  סטטי לספיקה  Q3 = 10 /16  בכשרות רגילה בקוטר "1.5</t>
  </si>
  <si>
    <t xml:space="preserve"> התקנת מד מים בעל מנגנון מדידה  סטטי לספיקה  Q3 = 25 בכשרות רגילה בקוטר "2</t>
  </si>
  <si>
    <t xml:space="preserve"> התקנת מד מים בעל מנגנון מדידה  סטטי לספיקה  Q3 = 40/ 63 בכשרות רגילה בקוטר "3</t>
  </si>
  <si>
    <t xml:space="preserve"> התקנת מד מים בעל מנגנון מדידה  סטטי לספיקה  Q3 = 100 בכשרות רגילה בקוטר "4</t>
  </si>
  <si>
    <t>16/10</t>
  </si>
  <si>
    <t xml:space="preserve"> התקנת מד מים בעל מנגנון מדידה  מכני לספיקה  Q3 = 16/10 בכשרות מהדרין בקוטר "1.5</t>
  </si>
  <si>
    <t>תקופת שירות למדי המים הסטטים המוצעים בקוטר "2  10 שנים באישור דגם תקף</t>
  </si>
  <si>
    <t>תקופת שירות למדי המים הסטטים המוצעים בקוטר  "2  10 שנים באישור דגם תקף</t>
  </si>
  <si>
    <t>תקופת שירות למדי המים הסטטים המוצעים בקוטר  "3  10 שנים באישור דגם תקף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</si>
</sst>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41" x14ac:knownFonts="1">
    <font>
      <sz val="11"/>
      <color theme="1"/>
      <name val="Arial"/>
      <family val="2"/>
      <charset val="177"/>
      <scheme val="minor"/>
    </font>
    <font>
      <sz val="11"/>
      <color theme="1"/>
      <name val="Arial"/>
      <family val="2"/>
      <charset val="177"/>
      <scheme val="minor"/>
    </font>
    <font>
      <sz val="11"/>
      <color rgb="FF000000"/>
      <name val="David"/>
      <family val="2"/>
    </font>
    <font>
      <sz val="11"/>
      <color rgb="FF000000"/>
      <name val="Times New Roman"/>
      <family val="1"/>
    </font>
    <font>
      <sz val="10"/>
      <color theme="1"/>
      <name val="Times New Roman"/>
      <family val="1"/>
    </font>
    <font>
      <sz val="12"/>
      <color theme="1"/>
      <name val="David"/>
      <family val="2"/>
    </font>
    <font>
      <sz val="9"/>
      <color rgb="FF000000"/>
      <name val="David"/>
      <family val="2"/>
      <charset val="177"/>
    </font>
    <font>
      <b/>
      <sz val="9"/>
      <color rgb="FF000000"/>
      <name val="David"/>
      <family val="2"/>
    </font>
    <font>
      <b/>
      <u/>
      <sz val="16"/>
      <color theme="1"/>
      <name val="David"/>
      <family val="2"/>
    </font>
    <font>
      <b/>
      <sz val="16"/>
      <color theme="1"/>
      <name val="David"/>
      <family val="2"/>
    </font>
    <font>
      <b/>
      <sz val="10"/>
      <color rgb="FF000000"/>
      <name val="David"/>
      <family val="2"/>
    </font>
    <font>
      <b/>
      <sz val="11"/>
      <color rgb="FF000000"/>
      <name val="David"/>
      <family val="2"/>
    </font>
    <font>
      <sz val="10"/>
      <color rgb="FF000000"/>
      <name val="David"/>
      <family val="2"/>
    </font>
    <font>
      <sz val="11"/>
      <color rgb="FF000000"/>
      <name val="Calibri"/>
      <family val="2"/>
    </font>
    <font>
      <sz val="10"/>
      <name val="David"/>
      <family val="2"/>
    </font>
    <font>
      <sz val="11"/>
      <color theme="1"/>
      <name val="David"/>
      <family val="2"/>
    </font>
    <font>
      <sz val="11"/>
      <color theme="1"/>
      <name val="David"/>
      <family val="2"/>
      <charset val="177"/>
    </font>
    <font>
      <sz val="11"/>
      <color rgb="FF000000"/>
      <name val="David"/>
      <family val="2"/>
      <charset val="177"/>
    </font>
    <font>
      <sz val="11"/>
      <color theme="1"/>
      <name val="Times New Roman"/>
      <family val="1"/>
      <charset val="177"/>
    </font>
    <font>
      <sz val="10"/>
      <color theme="1"/>
      <name val="Arial"/>
      <family val="2"/>
      <charset val="177"/>
      <scheme val="minor"/>
    </font>
    <font>
      <vertAlign val="subscript"/>
      <sz val="10"/>
      <color rgb="FF000000"/>
      <name val="David"/>
      <family val="2"/>
    </font>
    <font>
      <sz val="11"/>
      <name val="David"/>
      <family val="2"/>
      <charset val="177"/>
    </font>
    <font>
      <b/>
      <sz val="11"/>
      <color theme="1"/>
      <name val="Arial"/>
      <family val="2"/>
      <charset val="177"/>
      <scheme val="minor"/>
    </font>
    <font>
      <sz val="12"/>
      <name val="Arial"/>
      <family val="2"/>
    </font>
    <font>
      <b/>
      <sz val="12"/>
      <name val="Arial"/>
      <family val="2"/>
    </font>
    <font>
      <b/>
      <sz val="11"/>
      <name val="David"/>
      <family val="2"/>
    </font>
    <font>
      <sz val="11"/>
      <name val="David"/>
      <family val="2"/>
    </font>
    <font>
      <sz val="12"/>
      <color rgb="FF000000"/>
      <name val="David"/>
      <family val="2"/>
    </font>
    <font>
      <b/>
      <sz val="16"/>
      <color theme="1"/>
      <name val="Arial"/>
      <family val="2"/>
      <scheme val="minor"/>
    </font>
    <font>
      <sz val="12"/>
      <color theme="1"/>
      <name val="Calibri"/>
      <family val="2"/>
    </font>
    <font>
      <b/>
      <sz val="20"/>
      <color theme="1"/>
      <name val="Times New Roman"/>
      <family val="1"/>
    </font>
    <font>
      <b/>
      <sz val="18"/>
      <color theme="1"/>
      <name val="David"/>
      <family val="2"/>
    </font>
    <font>
      <sz val="12"/>
      <color theme="1"/>
      <name val="Arial"/>
      <family val="2"/>
    </font>
    <font>
      <b/>
      <u/>
      <sz val="20"/>
      <color theme="1"/>
      <name val="David"/>
      <family val="2"/>
    </font>
    <font>
      <b/>
      <sz val="16"/>
      <color rgb="FF000000"/>
      <name val="David"/>
      <family val="2"/>
    </font>
    <font>
      <b/>
      <sz val="12"/>
      <color rgb="FF000000"/>
      <name val="David"/>
      <family val="2"/>
    </font>
    <font>
      <sz val="12"/>
      <color theme="1"/>
      <name val="Arial"/>
      <family val="2"/>
      <charset val="177"/>
      <scheme val="minor"/>
    </font>
    <font>
      <sz val="12"/>
      <color rgb="FF000000"/>
      <name val="Times New Roman"/>
      <family val="1"/>
    </font>
    <font>
      <b/>
      <sz val="11"/>
      <name val="Arial"/>
      <family val="2"/>
    </font>
    <font>
      <sz val="11"/>
      <name val="Arial"/>
      <family val="2"/>
    </font>
    <font>
      <b/>
      <sz val="11"/>
      <color theme="1"/>
      <name val="David"/>
      <family val="2"/>
      <charset val="177"/>
    </font>
  </fonts>
  <fills count="12">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D9E1F2"/>
        <bgColor indexed="64"/>
      </patternFill>
    </fill>
    <fill>
      <patternFill patternType="solid">
        <fgColor rgb="FFE7E6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93">
    <xf numFmtId="0" fontId="0" fillId="0" borderId="0" xfId="0"/>
    <xf numFmtId="164" fontId="2" fillId="2" borderId="1" xfId="0" applyNumberFormat="1" applyFont="1" applyFill="1" applyBorder="1" applyAlignment="1">
      <alignment horizontal="center" vertical="center" wrapText="1" readingOrder="1"/>
    </xf>
    <xf numFmtId="0" fontId="2" fillId="0" borderId="2" xfId="0" applyFont="1" applyBorder="1" applyAlignment="1">
      <alignment horizontal="right" vertical="center" wrapText="1" readingOrder="2"/>
    </xf>
    <xf numFmtId="0" fontId="0" fillId="0" borderId="0" xfId="0" applyAlignment="1">
      <alignment horizontal="center"/>
    </xf>
    <xf numFmtId="0" fontId="2" fillId="2" borderId="3" xfId="0" applyFont="1" applyFill="1" applyBorder="1" applyAlignment="1">
      <alignment horizontal="right" vertical="center" wrapText="1" indent="1" readingOrder="2"/>
    </xf>
    <xf numFmtId="0" fontId="0" fillId="0" borderId="0" xfId="0" applyAlignment="1">
      <alignment horizontal="right" vertical="center" indent="1"/>
    </xf>
    <xf numFmtId="0" fontId="0" fillId="0" borderId="1" xfId="0" applyBorder="1"/>
    <xf numFmtId="0" fontId="13" fillId="5" borderId="1" xfId="0" applyFont="1" applyFill="1" applyBorder="1" applyAlignment="1" applyProtection="1">
      <alignment horizontal="left" vertical="center" readingOrder="1"/>
      <protection locked="0"/>
    </xf>
    <xf numFmtId="3" fontId="12" fillId="0" borderId="1" xfId="0" applyNumberFormat="1" applyFont="1" applyBorder="1" applyAlignment="1">
      <alignment horizontal="right" vertical="center" wrapText="1" readingOrder="2"/>
    </xf>
    <xf numFmtId="0" fontId="12" fillId="0" borderId="1" xfId="0" applyFont="1" applyBorder="1" applyAlignment="1">
      <alignment horizontal="left" vertical="center" wrapText="1" readingOrder="2"/>
    </xf>
    <xf numFmtId="0" fontId="17" fillId="4" borderId="1" xfId="0" applyFont="1" applyFill="1" applyBorder="1" applyAlignment="1">
      <alignment horizontal="right" vertical="center" readingOrder="2"/>
    </xf>
    <xf numFmtId="0" fontId="16" fillId="0" borderId="1" xfId="0" applyFont="1" applyBorder="1" applyAlignment="1">
      <alignment horizontal="right" vertical="center" readingOrder="2"/>
    </xf>
    <xf numFmtId="0" fontId="18" fillId="0" borderId="1" xfId="0" applyFont="1" applyBorder="1" applyAlignment="1">
      <alignment horizontal="left" vertical="center" readingOrder="1"/>
    </xf>
    <xf numFmtId="0" fontId="18" fillId="0" borderId="1" xfId="0" applyFont="1" applyBorder="1"/>
    <xf numFmtId="0" fontId="16" fillId="0" borderId="1" xfId="0" applyFont="1" applyBorder="1" applyAlignment="1">
      <alignment horizontal="left" vertical="center" readingOrder="1"/>
    </xf>
    <xf numFmtId="0" fontId="16" fillId="0" borderId="1" xfId="0" applyFont="1" applyBorder="1" applyAlignment="1">
      <alignment horizontal="right" vertical="center" indent="2" readingOrder="2"/>
    </xf>
    <xf numFmtId="0" fontId="16" fillId="0" borderId="1" xfId="0" applyFont="1" applyBorder="1" applyAlignment="1">
      <alignment horizontal="right" vertical="center" indent="2"/>
    </xf>
    <xf numFmtId="0" fontId="19" fillId="0" borderId="0" xfId="0" applyFont="1"/>
    <xf numFmtId="0" fontId="12" fillId="6" borderId="1" xfId="0" applyFont="1" applyFill="1" applyBorder="1" applyAlignment="1">
      <alignment horizontal="right" vertical="center" wrapText="1" readingOrder="2"/>
    </xf>
    <xf numFmtId="0" fontId="12" fillId="6" borderId="1" xfId="0" applyFont="1" applyFill="1" applyBorder="1" applyAlignment="1">
      <alignment horizontal="justify" vertical="center" wrapText="1" readingOrder="2"/>
    </xf>
    <xf numFmtId="0" fontId="16" fillId="0" borderId="1" xfId="0" applyFont="1" applyBorder="1" applyAlignment="1">
      <alignment horizontal="center" vertical="center" readingOrder="1"/>
    </xf>
    <xf numFmtId="0" fontId="12" fillId="7" borderId="1" xfId="0" applyFont="1" applyFill="1" applyBorder="1" applyAlignment="1">
      <alignment horizontal="right" vertical="center" wrapText="1" readingOrder="2"/>
    </xf>
    <xf numFmtId="0" fontId="6" fillId="0" borderId="10" xfId="0" applyFont="1" applyBorder="1" applyAlignment="1">
      <alignment horizontal="center" vertical="center" wrapText="1" readingOrder="2"/>
    </xf>
    <xf numFmtId="0" fontId="12" fillId="8" borderId="1" xfId="0" applyFont="1" applyFill="1" applyBorder="1" applyAlignment="1">
      <alignment horizontal="right" vertical="center" wrapText="1" readingOrder="2"/>
    </xf>
    <xf numFmtId="0" fontId="0" fillId="0" borderId="0" xfId="0" applyAlignment="1">
      <alignment horizontal="center" readingOrder="2"/>
    </xf>
    <xf numFmtId="164" fontId="12" fillId="8" borderId="1" xfId="1" applyNumberFormat="1"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12" fillId="0" borderId="1" xfId="0" applyFont="1" applyBorder="1" applyAlignment="1">
      <alignment horizontal="right" vertical="center" wrapText="1" readingOrder="2"/>
    </xf>
    <xf numFmtId="0" fontId="12" fillId="0" borderId="1" xfId="0" applyFont="1" applyBorder="1" applyAlignment="1">
      <alignment horizontal="center" vertical="center" wrapText="1" readingOrder="1"/>
    </xf>
    <xf numFmtId="0" fontId="2" fillId="0" borderId="2" xfId="0" applyFont="1" applyBorder="1" applyAlignment="1">
      <alignment horizontal="right" vertical="center" wrapText="1" indent="1" readingOrder="2"/>
    </xf>
    <xf numFmtId="0" fontId="0" fillId="0" borderId="1" xfId="0" applyBorder="1" applyAlignment="1">
      <alignment horizontal="center" vertical="center" wrapText="1"/>
    </xf>
    <xf numFmtId="0" fontId="0" fillId="9" borderId="1" xfId="0" applyFill="1" applyBorder="1" applyAlignment="1">
      <alignment horizontal="center"/>
    </xf>
    <xf numFmtId="0" fontId="6" fillId="0" borderId="0" xfId="0" applyFont="1" applyAlignment="1">
      <alignment horizontal="center" vertical="center" wrapText="1" readingOrder="2"/>
    </xf>
    <xf numFmtId="0" fontId="7" fillId="0" borderId="2" xfId="0" applyFont="1" applyBorder="1" applyAlignment="1">
      <alignment horizontal="right" vertical="center" wrapText="1" readingOrder="2"/>
    </xf>
    <xf numFmtId="0" fontId="6" fillId="0" borderId="2" xfId="0" applyFont="1" applyBorder="1" applyAlignment="1">
      <alignment horizontal="center" vertical="center" wrapText="1" readingOrder="2"/>
    </xf>
    <xf numFmtId="0" fontId="11" fillId="4" borderId="1" xfId="0" applyFont="1" applyFill="1" applyBorder="1" applyAlignment="1">
      <alignment horizontal="right" vertical="center" wrapText="1" readingOrder="2"/>
    </xf>
    <xf numFmtId="0" fontId="12" fillId="0" borderId="1" xfId="0" quotePrefix="1" applyFont="1" applyBorder="1" applyAlignment="1">
      <alignment horizontal="center" vertical="center" wrapText="1" readingOrder="2"/>
    </xf>
    <xf numFmtId="0" fontId="11" fillId="4" borderId="1" xfId="0" applyFont="1" applyFill="1" applyBorder="1" applyAlignment="1" applyProtection="1">
      <alignment horizontal="right" vertical="center" wrapText="1" readingOrder="2"/>
      <protection locked="0"/>
    </xf>
    <xf numFmtId="0" fontId="16" fillId="0" borderId="5" xfId="0" applyFont="1" applyBorder="1" applyAlignment="1">
      <alignment horizontal="right" vertical="center" readingOrder="2"/>
    </xf>
    <xf numFmtId="0" fontId="12" fillId="0" borderId="5" xfId="0" applyFont="1" applyBorder="1" applyAlignment="1">
      <alignment horizontal="center" vertical="center" wrapText="1" readingOrder="1"/>
    </xf>
    <xf numFmtId="0" fontId="0" fillId="7" borderId="1" xfId="0" applyFill="1" applyBorder="1" applyAlignment="1">
      <alignment horizontal="right" vertical="center" indent="1"/>
    </xf>
    <xf numFmtId="164" fontId="2" fillId="10" borderId="1" xfId="0" applyNumberFormat="1" applyFont="1" applyFill="1" applyBorder="1" applyAlignment="1">
      <alignment horizontal="center" vertical="center" wrapText="1" readingOrder="1"/>
    </xf>
    <xf numFmtId="0" fontId="14" fillId="0" borderId="8" xfId="0" applyFont="1" applyBorder="1" applyAlignment="1">
      <alignment horizontal="center" vertical="center" wrapText="1" readingOrder="2"/>
    </xf>
    <xf numFmtId="0" fontId="14" fillId="0" borderId="17" xfId="0" applyFont="1" applyBorder="1" applyAlignment="1">
      <alignment horizontal="center" vertical="center" wrapText="1" readingOrder="2"/>
    </xf>
    <xf numFmtId="0" fontId="14" fillId="0" borderId="9" xfId="0" applyFont="1" applyBorder="1" applyAlignment="1">
      <alignment horizontal="center" vertical="center" wrapText="1" readingOrder="2"/>
    </xf>
    <xf numFmtId="0" fontId="14" fillId="0" borderId="1" xfId="0" applyFont="1" applyBorder="1" applyAlignment="1">
      <alignment horizontal="right" vertical="center" wrapText="1" readingOrder="2"/>
    </xf>
    <xf numFmtId="0" fontId="14" fillId="0" borderId="1" xfId="0" applyFont="1" applyBorder="1" applyAlignment="1">
      <alignment horizontal="right" vertical="center" wrapText="1"/>
    </xf>
    <xf numFmtId="0" fontId="14" fillId="0" borderId="1" xfId="0" applyFont="1" applyBorder="1" applyAlignment="1">
      <alignment horizontal="right" vertical="center" readingOrder="2"/>
    </xf>
    <xf numFmtId="0" fontId="0" fillId="0" borderId="0" xfId="0" applyAlignment="1">
      <alignment vertical="top"/>
    </xf>
    <xf numFmtId="0" fontId="11" fillId="11" borderId="7" xfId="0" applyFont="1" applyFill="1" applyBorder="1" applyAlignment="1">
      <alignment horizontal="right" vertical="center" wrapText="1" readingOrder="2"/>
    </xf>
    <xf numFmtId="0" fontId="0" fillId="11" borderId="1" xfId="0" applyFill="1" applyBorder="1" applyAlignment="1">
      <alignment horizontal="right" vertical="center" indent="1"/>
    </xf>
    <xf numFmtId="164" fontId="2" fillId="11" borderId="1" xfId="0" applyNumberFormat="1" applyFont="1" applyFill="1" applyBorder="1" applyAlignment="1">
      <alignment horizontal="center" vertical="center" wrapText="1" readingOrder="1"/>
    </xf>
    <xf numFmtId="0" fontId="11" fillId="11" borderId="2" xfId="0" applyFont="1" applyFill="1" applyBorder="1" applyAlignment="1">
      <alignment horizontal="right" vertical="center" wrapText="1" readingOrder="2"/>
    </xf>
    <xf numFmtId="0" fontId="3" fillId="11" borderId="1" xfId="0" applyFont="1" applyFill="1" applyBorder="1" applyAlignment="1">
      <alignment horizontal="center" vertical="center" wrapText="1" readingOrder="1"/>
    </xf>
    <xf numFmtId="0" fontId="3" fillId="11" borderId="3" xfId="0" applyFont="1" applyFill="1" applyBorder="1" applyAlignment="1" applyProtection="1">
      <alignment horizontal="right" vertical="center" wrapText="1" indent="1" readingOrder="1"/>
      <protection locked="0"/>
    </xf>
    <xf numFmtId="0" fontId="22" fillId="0" borderId="0" xfId="0" applyFont="1"/>
    <xf numFmtId="0" fontId="4" fillId="0" borderId="1" xfId="0" applyFont="1" applyBorder="1"/>
    <xf numFmtId="0" fontId="5" fillId="0" borderId="1" xfId="0" applyFont="1" applyBorder="1" applyAlignment="1">
      <alignment horizontal="left" vertical="center" readingOrder="1"/>
    </xf>
    <xf numFmtId="0" fontId="5" fillId="0" borderId="1" xfId="0" applyFont="1" applyBorder="1" applyAlignment="1">
      <alignment horizontal="right" vertical="center" wrapText="1" readingOrder="2"/>
    </xf>
    <xf numFmtId="0" fontId="27" fillId="2" borderId="1" xfId="0" applyFont="1" applyFill="1" applyBorder="1" applyAlignment="1">
      <alignment horizontal="right" vertical="center" wrapText="1" readingOrder="2"/>
    </xf>
    <xf numFmtId="0" fontId="30" fillId="0" borderId="1" xfId="0" applyFont="1" applyBorder="1"/>
    <xf numFmtId="0" fontId="31" fillId="0" borderId="1" xfId="0" applyFont="1" applyBorder="1" applyAlignment="1">
      <alignment horizontal="right" vertical="center" readingOrder="1"/>
    </xf>
    <xf numFmtId="0" fontId="5" fillId="0" borderId="0" xfId="0" applyFont="1" applyAlignment="1">
      <alignment horizontal="right" vertical="center" readingOrder="2"/>
    </xf>
    <xf numFmtId="0" fontId="5" fillId="0" borderId="11" xfId="0" applyFont="1" applyBorder="1" applyAlignment="1">
      <alignment horizontal="right" vertical="center" wrapText="1" readingOrder="2"/>
    </xf>
    <xf numFmtId="0" fontId="5" fillId="0" borderId="13" xfId="0" applyFont="1" applyBorder="1" applyAlignment="1">
      <alignment horizontal="right" vertical="center" wrapText="1" readingOrder="2"/>
    </xf>
    <xf numFmtId="0" fontId="32" fillId="0" borderId="14" xfId="0" applyFont="1" applyBorder="1" applyAlignment="1">
      <alignment horizontal="right" vertical="center" readingOrder="2"/>
    </xf>
    <xf numFmtId="0" fontId="32" fillId="0" borderId="15" xfId="0" applyFont="1" applyBorder="1" applyAlignment="1">
      <alignment horizontal="right" vertical="center" readingOrder="2"/>
    </xf>
    <xf numFmtId="0" fontId="5" fillId="0" borderId="14" xfId="0" applyFont="1" applyBorder="1" applyAlignment="1">
      <alignment horizontal="right" vertical="center" readingOrder="2"/>
    </xf>
    <xf numFmtId="0" fontId="33" fillId="0" borderId="0" xfId="0" applyFont="1" applyAlignment="1">
      <alignment horizontal="right" vertical="center" readingOrder="2"/>
    </xf>
    <xf numFmtId="0" fontId="31" fillId="0" borderId="0" xfId="0" applyFont="1" applyAlignment="1">
      <alignment horizontal="right" vertical="center" readingOrder="2"/>
    </xf>
    <xf numFmtId="0" fontId="9" fillId="0" borderId="0" xfId="0" applyFont="1" applyAlignment="1">
      <alignment vertical="top" readingOrder="1"/>
    </xf>
    <xf numFmtId="0" fontId="5" fillId="0" borderId="0" xfId="0" applyFont="1" applyAlignment="1">
      <alignment vertical="top" readingOrder="1"/>
    </xf>
    <xf numFmtId="0" fontId="5" fillId="0" borderId="11" xfId="0" applyFont="1" applyBorder="1" applyAlignment="1">
      <alignment horizontal="right" vertical="top" wrapText="1" indent="1" readingOrder="1"/>
    </xf>
    <xf numFmtId="0" fontId="5" fillId="0" borderId="12" xfId="0" applyFont="1" applyBorder="1" applyAlignment="1">
      <alignment horizontal="right" vertical="center" wrapText="1" indent="1" readingOrder="1"/>
    </xf>
    <xf numFmtId="0" fontId="29" fillId="0" borderId="14" xfId="0" applyFont="1" applyBorder="1" applyAlignment="1">
      <alignment horizontal="right" vertical="top" wrapText="1" indent="1" readingOrder="1"/>
    </xf>
    <xf numFmtId="0" fontId="29" fillId="0" borderId="20" xfId="0" applyFont="1" applyBorder="1" applyAlignment="1">
      <alignment horizontal="right" vertical="center" wrapText="1" indent="1" readingOrder="1"/>
    </xf>
    <xf numFmtId="0" fontId="29" fillId="0" borderId="20" xfId="0" applyFont="1" applyBorder="1" applyAlignment="1">
      <alignment horizontal="right" wrapText="1" indent="1" readingOrder="1"/>
    </xf>
    <xf numFmtId="0" fontId="5" fillId="0" borderId="12" xfId="0" applyFont="1" applyBorder="1" applyAlignment="1">
      <alignment horizontal="right" vertical="top" wrapText="1" indent="1" readingOrder="2"/>
    </xf>
    <xf numFmtId="0" fontId="21" fillId="0" borderId="1" xfId="0" applyFont="1" applyBorder="1" applyAlignment="1">
      <alignment horizontal="right" vertical="center" wrapText="1" readingOrder="2"/>
    </xf>
    <xf numFmtId="0" fontId="16" fillId="0" borderId="5" xfId="0" applyFont="1" applyBorder="1" applyAlignment="1">
      <alignment vertical="top" readingOrder="2"/>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2" fillId="6" borderId="26" xfId="0" applyFont="1" applyFill="1" applyBorder="1" applyAlignment="1">
      <alignment horizontal="center" vertical="center" wrapText="1" readingOrder="2"/>
    </xf>
    <xf numFmtId="0" fontId="12" fillId="8" borderId="26" xfId="0" applyFont="1" applyFill="1" applyBorder="1" applyAlignment="1">
      <alignment horizontal="center" vertical="center" wrapText="1" readingOrder="2"/>
    </xf>
    <xf numFmtId="0" fontId="12" fillId="6" borderId="26" xfId="0" applyFont="1" applyFill="1" applyBorder="1" applyAlignment="1">
      <alignment horizontal="right" vertical="center" wrapText="1" readingOrder="2"/>
    </xf>
    <xf numFmtId="0" fontId="12" fillId="6" borderId="27" xfId="0" applyFont="1" applyFill="1" applyBorder="1" applyAlignment="1">
      <alignment horizontal="right" vertical="center" wrapText="1" readingOrder="2"/>
    </xf>
    <xf numFmtId="0" fontId="0" fillId="0" borderId="28" xfId="0" applyBorder="1" applyAlignment="1">
      <alignment horizontal="center" vertical="center" wrapText="1"/>
    </xf>
    <xf numFmtId="0" fontId="12" fillId="6" borderId="29" xfId="0" applyFont="1" applyFill="1" applyBorder="1" applyAlignment="1">
      <alignment horizontal="right" vertical="center" wrapText="1" readingOrder="2"/>
    </xf>
    <xf numFmtId="0" fontId="0" fillId="9" borderId="28" xfId="0" applyFill="1" applyBorder="1" applyAlignment="1">
      <alignment horizontal="center"/>
    </xf>
    <xf numFmtId="0" fontId="12" fillId="7" borderId="29" xfId="0" applyFont="1" applyFill="1" applyBorder="1" applyAlignment="1">
      <alignment horizontal="right" vertical="center" wrapText="1" readingOrder="2"/>
    </xf>
    <xf numFmtId="0" fontId="0" fillId="9" borderId="30" xfId="0" applyFill="1" applyBorder="1" applyAlignment="1">
      <alignment horizontal="center"/>
    </xf>
    <xf numFmtId="0" fontId="0" fillId="9" borderId="31" xfId="0" applyFill="1" applyBorder="1" applyAlignment="1">
      <alignment horizontal="center"/>
    </xf>
    <xf numFmtId="0" fontId="12" fillId="7" borderId="31" xfId="0" applyFont="1" applyFill="1" applyBorder="1" applyAlignment="1">
      <alignment horizontal="right" vertical="center" wrapText="1" readingOrder="2"/>
    </xf>
    <xf numFmtId="0" fontId="12" fillId="7" borderId="32" xfId="0" applyFont="1" applyFill="1" applyBorder="1" applyAlignment="1">
      <alignment horizontal="right" vertical="center" wrapText="1" readingOrder="2"/>
    </xf>
    <xf numFmtId="164" fontId="0" fillId="0" borderId="0" xfId="1" applyNumberFormat="1" applyFont="1" applyAlignment="1">
      <alignment horizontal="right" vertical="center"/>
    </xf>
    <xf numFmtId="0" fontId="27" fillId="0" borderId="2" xfId="0" applyFont="1" applyBorder="1" applyAlignment="1">
      <alignment horizontal="right" vertical="center" wrapText="1" readingOrder="2"/>
    </xf>
    <xf numFmtId="164" fontId="37" fillId="11" borderId="1" xfId="1" quotePrefix="1" applyNumberFormat="1" applyFont="1" applyFill="1" applyBorder="1" applyAlignment="1">
      <alignment horizontal="center" vertical="center" wrapText="1" readingOrder="1"/>
    </xf>
    <xf numFmtId="164" fontId="27" fillId="2" borderId="1" xfId="1" applyNumberFormat="1" applyFont="1" applyFill="1" applyBorder="1" applyAlignment="1">
      <alignment horizontal="right" vertical="center" wrapText="1"/>
    </xf>
    <xf numFmtId="164" fontId="37" fillId="11" borderId="1" xfId="1" applyNumberFormat="1" applyFont="1" applyFill="1" applyBorder="1" applyAlignment="1">
      <alignment horizontal="right" vertical="center" wrapText="1" readingOrder="1"/>
    </xf>
    <xf numFmtId="165" fontId="27" fillId="2" borderId="1" xfId="0" applyNumberFormat="1" applyFont="1" applyFill="1" applyBorder="1" applyAlignment="1">
      <alignment vertical="top" wrapText="1" readingOrder="2"/>
    </xf>
    <xf numFmtId="0" fontId="27" fillId="11" borderId="4" xfId="0" applyFont="1" applyFill="1" applyBorder="1" applyAlignment="1">
      <alignment vertical="top" wrapText="1" readingOrder="2"/>
    </xf>
    <xf numFmtId="0" fontId="35" fillId="11" borderId="7" xfId="0" applyFont="1" applyFill="1" applyBorder="1" applyAlignment="1">
      <alignment horizontal="right" vertical="center" wrapText="1" readingOrder="2"/>
    </xf>
    <xf numFmtId="164" fontId="27" fillId="11" borderId="1" xfId="1" applyNumberFormat="1" applyFont="1" applyFill="1" applyBorder="1" applyAlignment="1">
      <alignment horizontal="right" vertical="center" wrapText="1"/>
    </xf>
    <xf numFmtId="164" fontId="27" fillId="11" borderId="1" xfId="0" applyNumberFormat="1" applyFont="1" applyFill="1" applyBorder="1" applyAlignment="1">
      <alignment horizontal="center" vertical="center" wrapText="1" readingOrder="1"/>
    </xf>
    <xf numFmtId="0" fontId="36" fillId="11" borderId="1" xfId="0" applyFont="1" applyFill="1" applyBorder="1" applyAlignment="1">
      <alignment horizontal="right" vertical="center" indent="1"/>
    </xf>
    <xf numFmtId="0" fontId="11" fillId="4" borderId="1" xfId="0" applyFont="1" applyFill="1" applyBorder="1" applyAlignment="1">
      <alignment vertical="center" wrapText="1" readingOrder="2"/>
    </xf>
    <xf numFmtId="0" fontId="11" fillId="4" borderId="1" xfId="0" applyFont="1" applyFill="1" applyBorder="1" applyAlignment="1">
      <alignment vertical="center" wrapText="1"/>
    </xf>
    <xf numFmtId="0" fontId="11" fillId="4" borderId="28" xfId="0" applyFont="1" applyFill="1" applyBorder="1" applyAlignment="1">
      <alignment vertical="center" wrapText="1" readingOrder="2"/>
    </xf>
    <xf numFmtId="0" fontId="12" fillId="0" borderId="28" xfId="0" applyFont="1" applyBorder="1" applyAlignment="1">
      <alignment horizontal="center" vertical="center" wrapText="1" readingOrder="2"/>
    </xf>
    <xf numFmtId="43" fontId="12" fillId="0" borderId="29" xfId="1" applyFont="1" applyBorder="1" applyAlignment="1" applyProtection="1">
      <alignment horizontal="center" vertical="center" readingOrder="1"/>
    </xf>
    <xf numFmtId="0" fontId="11" fillId="4" borderId="29" xfId="0" applyFont="1" applyFill="1" applyBorder="1" applyAlignment="1">
      <alignment horizontal="right" vertical="center" wrapText="1" readingOrder="2"/>
    </xf>
    <xf numFmtId="0" fontId="11" fillId="4" borderId="28" xfId="0" applyFont="1" applyFill="1" applyBorder="1" applyAlignment="1">
      <alignment vertical="center" wrapText="1"/>
    </xf>
    <xf numFmtId="0" fontId="10" fillId="4" borderId="25" xfId="0" applyFont="1" applyFill="1" applyBorder="1" applyAlignment="1">
      <alignment vertical="center" wrapText="1" readingOrder="2"/>
    </xf>
    <xf numFmtId="0" fontId="11" fillId="4" borderId="35" xfId="0" applyFont="1" applyFill="1" applyBorder="1" applyAlignment="1">
      <alignment vertical="center" wrapText="1" readingOrder="2"/>
    </xf>
    <xf numFmtId="0" fontId="4" fillId="0" borderId="31" xfId="0" applyFont="1" applyBorder="1" applyAlignment="1">
      <alignment vertical="center" wrapText="1"/>
    </xf>
    <xf numFmtId="0" fontId="12" fillId="0" borderId="31" xfId="0" applyFont="1" applyBorder="1" applyAlignment="1">
      <alignment horizontal="center" vertical="center" wrapText="1" readingOrder="1"/>
    </xf>
    <xf numFmtId="0" fontId="4" fillId="0" borderId="31" xfId="0" applyFont="1" applyBorder="1" applyAlignment="1" applyProtection="1">
      <alignment vertical="center" wrapText="1"/>
      <protection locked="0"/>
    </xf>
    <xf numFmtId="43" fontId="12" fillId="0" borderId="32" xfId="1" applyFont="1" applyBorder="1" applyAlignment="1" applyProtection="1">
      <alignment horizontal="center" vertical="center" readingOrder="1"/>
    </xf>
    <xf numFmtId="0" fontId="28" fillId="0" borderId="16" xfId="0" applyFont="1" applyBorder="1"/>
    <xf numFmtId="0" fontId="0" fillId="0" borderId="33" xfId="0" applyBorder="1"/>
    <xf numFmtId="0" fontId="28" fillId="0" borderId="33" xfId="0" applyFont="1" applyBorder="1"/>
    <xf numFmtId="0" fontId="0" fillId="0" borderId="33" xfId="0" applyBorder="1" applyAlignment="1">
      <alignment horizontal="center" readingOrder="2"/>
    </xf>
    <xf numFmtId="0" fontId="0" fillId="0" borderId="37" xfId="0" applyBorder="1"/>
    <xf numFmtId="164" fontId="0" fillId="7" borderId="1" xfId="0" applyNumberFormat="1" applyFill="1" applyBorder="1" applyAlignment="1">
      <alignment horizontal="right" vertical="center" indent="1"/>
    </xf>
    <xf numFmtId="43" fontId="0" fillId="7" borderId="1" xfId="0" applyNumberFormat="1" applyFill="1" applyBorder="1" applyAlignment="1">
      <alignment horizontal="right" vertical="center" indent="1"/>
    </xf>
    <xf numFmtId="0" fontId="28" fillId="0" borderId="16" xfId="0" applyFont="1" applyBorder="1" applyAlignment="1">
      <alignment vertical="top"/>
    </xf>
    <xf numFmtId="164" fontId="0" fillId="0" borderId="33" xfId="1" applyNumberFormat="1" applyFont="1" applyBorder="1" applyAlignment="1">
      <alignment horizontal="right" vertical="center"/>
    </xf>
    <xf numFmtId="0" fontId="0" fillId="0" borderId="33" xfId="0" applyBorder="1" applyAlignment="1">
      <alignment horizontal="right" vertical="center" indent="1"/>
    </xf>
    <xf numFmtId="0" fontId="2" fillId="2" borderId="28" xfId="0" applyFont="1" applyFill="1" applyBorder="1" applyAlignment="1">
      <alignment vertical="top" wrapText="1" readingOrder="2"/>
    </xf>
    <xf numFmtId="0" fontId="2" fillId="11" borderId="28" xfId="0" applyFont="1" applyFill="1" applyBorder="1" applyAlignment="1">
      <alignment vertical="top" wrapText="1" readingOrder="2"/>
    </xf>
    <xf numFmtId="2" fontId="2" fillId="2" borderId="28" xfId="0" applyNumberFormat="1" applyFont="1" applyFill="1" applyBorder="1" applyAlignment="1">
      <alignment vertical="top" wrapText="1" readingOrder="2"/>
    </xf>
    <xf numFmtId="0" fontId="2" fillId="3" borderId="28" xfId="0" applyFont="1" applyFill="1" applyBorder="1" applyAlignment="1">
      <alignment vertical="top" wrapText="1" readingOrder="2"/>
    </xf>
    <xf numFmtId="0" fontId="2" fillId="0" borderId="28" xfId="0" applyFont="1" applyBorder="1" applyAlignment="1">
      <alignment vertical="top" wrapText="1" readingOrder="2"/>
    </xf>
    <xf numFmtId="165" fontId="2" fillId="2" borderId="28" xfId="0" applyNumberFormat="1" applyFont="1" applyFill="1" applyBorder="1" applyAlignment="1">
      <alignment vertical="top" wrapText="1" readingOrder="2"/>
    </xf>
    <xf numFmtId="0" fontId="2" fillId="11" borderId="38" xfId="0" applyFont="1" applyFill="1" applyBorder="1" applyAlignment="1">
      <alignment vertical="top" wrapText="1" readingOrder="2"/>
    </xf>
    <xf numFmtId="165" fontId="2" fillId="0" borderId="28" xfId="0" applyNumberFormat="1" applyFont="1" applyBorder="1" applyAlignment="1">
      <alignment vertical="top" wrapText="1" readingOrder="2"/>
    </xf>
    <xf numFmtId="0" fontId="0" fillId="0" borderId="18" xfId="0" applyBorder="1" applyAlignment="1">
      <alignment vertical="top"/>
    </xf>
    <xf numFmtId="164" fontId="27" fillId="2" borderId="0" xfId="1" applyNumberFormat="1" applyFont="1" applyFill="1" applyBorder="1" applyAlignment="1">
      <alignment horizontal="right" vertical="center" wrapText="1" readingOrder="1"/>
    </xf>
    <xf numFmtId="0" fontId="0" fillId="0" borderId="15" xfId="0" applyBorder="1" applyAlignment="1">
      <alignment vertical="top"/>
    </xf>
    <xf numFmtId="164" fontId="0" fillId="0" borderId="39" xfId="1" applyNumberFormat="1" applyFont="1" applyBorder="1" applyAlignment="1">
      <alignment horizontal="right" vertical="center"/>
    </xf>
    <xf numFmtId="164" fontId="15" fillId="7" borderId="1" xfId="0" applyNumberFormat="1" applyFont="1" applyFill="1" applyBorder="1" applyAlignment="1">
      <alignment horizontal="right" vertical="center" indent="1"/>
    </xf>
    <xf numFmtId="0" fontId="2" fillId="2" borderId="1" xfId="0" applyFont="1" applyFill="1" applyBorder="1" applyAlignment="1">
      <alignment horizontal="center" vertical="center" wrapText="1" readingOrder="2"/>
    </xf>
    <xf numFmtId="164" fontId="2" fillId="2" borderId="3" xfId="0" applyNumberFormat="1" applyFont="1" applyFill="1" applyBorder="1" applyAlignment="1">
      <alignment horizontal="center" vertical="center" wrapText="1" readingOrder="1"/>
    </xf>
    <xf numFmtId="43" fontId="0" fillId="7" borderId="3" xfId="0" applyNumberFormat="1" applyFill="1" applyBorder="1" applyAlignment="1">
      <alignment horizontal="right" vertical="center" indent="1"/>
    </xf>
    <xf numFmtId="164" fontId="40" fillId="7" borderId="1" xfId="0" applyNumberFormat="1" applyFont="1" applyFill="1" applyBorder="1" applyAlignment="1">
      <alignment horizontal="right" vertical="center" indent="1"/>
    </xf>
    <xf numFmtId="0" fontId="12" fillId="0" borderId="34" xfId="0" applyFont="1" applyBorder="1" applyAlignment="1">
      <alignment horizontal="center" vertical="center" wrapText="1" readingOrder="2"/>
    </xf>
    <xf numFmtId="49" fontId="0" fillId="9" borderId="28" xfId="0" applyNumberFormat="1" applyFill="1" applyBorder="1" applyAlignment="1">
      <alignment horizontal="center"/>
    </xf>
    <xf numFmtId="0" fontId="12" fillId="0" borderId="21" xfId="0" applyFont="1" applyBorder="1" applyAlignment="1">
      <alignment vertical="center" wrapText="1" readingOrder="2"/>
    </xf>
    <xf numFmtId="0" fontId="12" fillId="6" borderId="26" xfId="0" applyFont="1" applyFill="1" applyBorder="1" applyAlignment="1">
      <alignment horizontal="center" vertical="center" wrapText="1" readingOrder="2"/>
    </xf>
    <xf numFmtId="0" fontId="18" fillId="0" borderId="1" xfId="0" applyFont="1" applyBorder="1" applyAlignment="1">
      <alignment horizontal="left" vertical="center" readingOrder="1"/>
    </xf>
    <xf numFmtId="0" fontId="9" fillId="4" borderId="1" xfId="0" applyFont="1" applyFill="1" applyBorder="1" applyAlignment="1">
      <alignment horizontal="center" vertical="center" readingOrder="2"/>
    </xf>
    <xf numFmtId="0" fontId="16" fillId="0" borderId="4" xfId="0" applyFont="1" applyBorder="1" applyAlignment="1">
      <alignment horizontal="right" vertical="center" readingOrder="2"/>
    </xf>
    <xf numFmtId="0" fontId="16" fillId="0" borderId="6" xfId="0" applyFont="1" applyBorder="1" applyAlignment="1">
      <alignment horizontal="right" vertical="center" readingOrder="2"/>
    </xf>
    <xf numFmtId="0" fontId="16" fillId="0" borderId="5" xfId="0" applyFont="1" applyBorder="1" applyAlignment="1">
      <alignment horizontal="right" vertical="center" readingOrder="2"/>
    </xf>
    <xf numFmtId="0" fontId="5" fillId="2" borderId="1" xfId="0" applyFont="1" applyFill="1" applyBorder="1" applyAlignment="1">
      <alignment horizontal="right" vertical="center" wrapText="1" readingOrder="2"/>
    </xf>
    <xf numFmtId="0" fontId="12" fillId="0" borderId="38" xfId="0" applyFont="1" applyBorder="1" applyAlignment="1">
      <alignment horizontal="right" vertical="center" readingOrder="2"/>
    </xf>
    <xf numFmtId="0" fontId="12" fillId="0" borderId="40" xfId="0" applyFont="1" applyBorder="1" applyAlignment="1">
      <alignment horizontal="right" vertical="center" readingOrder="2"/>
    </xf>
    <xf numFmtId="0" fontId="12" fillId="0" borderId="1" xfId="0" applyFont="1" applyBorder="1" applyAlignment="1">
      <alignment horizontal="center" vertical="center" wrapText="1" readingOrder="2"/>
    </xf>
    <xf numFmtId="0" fontId="12" fillId="0" borderId="4"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0" fontId="11" fillId="4" borderId="36" xfId="0" applyFont="1" applyFill="1" applyBorder="1" applyAlignment="1">
      <alignment horizontal="center" vertical="center" wrapText="1" readingOrder="2"/>
    </xf>
    <xf numFmtId="0" fontId="11" fillId="4" borderId="33" xfId="0" applyFont="1" applyFill="1" applyBorder="1" applyAlignment="1">
      <alignment horizontal="center" vertical="center" wrapText="1" readingOrder="2"/>
    </xf>
    <xf numFmtId="0" fontId="11" fillId="4" borderId="24" xfId="0" applyFont="1" applyFill="1" applyBorder="1" applyAlignment="1">
      <alignment horizontal="center" vertical="center" wrapText="1" readingOrder="2"/>
    </xf>
    <xf numFmtId="0" fontId="11" fillId="4" borderId="8" xfId="0" applyFont="1" applyFill="1" applyBorder="1" applyAlignment="1">
      <alignment horizontal="center" vertical="center" wrapText="1" readingOrder="2"/>
    </xf>
    <xf numFmtId="0" fontId="11" fillId="4" borderId="17" xfId="0" applyFont="1" applyFill="1" applyBorder="1" applyAlignment="1">
      <alignment horizontal="center" vertical="center" wrapText="1" readingOrder="2"/>
    </xf>
    <xf numFmtId="0" fontId="11" fillId="4" borderId="9" xfId="0" applyFont="1" applyFill="1" applyBorder="1" applyAlignment="1">
      <alignment horizontal="center" vertical="center" wrapText="1" readingOrder="2"/>
    </xf>
    <xf numFmtId="0" fontId="10" fillId="4" borderId="22" xfId="0" applyFont="1" applyFill="1" applyBorder="1" applyAlignment="1">
      <alignment horizontal="center" vertical="center" wrapText="1" readingOrder="2"/>
    </xf>
    <xf numFmtId="0" fontId="10" fillId="4" borderId="5" xfId="0" applyFont="1" applyFill="1" applyBorder="1" applyAlignment="1">
      <alignment horizontal="center" vertical="center" wrapText="1" readingOrder="2"/>
    </xf>
    <xf numFmtId="0" fontId="10" fillId="4" borderId="23" xfId="0" applyFont="1" applyFill="1" applyBorder="1" applyAlignment="1">
      <alignment horizontal="center" vertical="center" wrapText="1" readingOrder="2"/>
    </xf>
    <xf numFmtId="0" fontId="10" fillId="4" borderId="19" xfId="0" applyFont="1" applyFill="1" applyBorder="1" applyAlignment="1">
      <alignment horizontal="center" vertical="center" wrapText="1" readingOrder="2"/>
    </xf>
    <xf numFmtId="0" fontId="11" fillId="4" borderId="22" xfId="0" applyFont="1" applyFill="1" applyBorder="1" applyAlignment="1">
      <alignment horizontal="center" vertical="center" wrapText="1" readingOrder="2"/>
    </xf>
    <xf numFmtId="0" fontId="11" fillId="4" borderId="5" xfId="0" applyFont="1" applyFill="1" applyBorder="1" applyAlignment="1">
      <alignment horizontal="center" vertical="center" wrapText="1" readingOrder="2"/>
    </xf>
    <xf numFmtId="0" fontId="12" fillId="0" borderId="1" xfId="0" applyFont="1" applyBorder="1" applyAlignment="1">
      <alignment horizontal="center" vertical="center" wrapText="1" readingOrder="1"/>
    </xf>
    <xf numFmtId="0" fontId="12" fillId="0" borderId="28" xfId="0" applyFont="1" applyBorder="1" applyAlignment="1">
      <alignment horizontal="center" vertical="center" wrapText="1" readingOrder="2"/>
    </xf>
    <xf numFmtId="0" fontId="12" fillId="0" borderId="1" xfId="0" applyFont="1" applyBorder="1" applyAlignment="1">
      <alignment horizontal="right" vertical="center" wrapText="1" readingOrder="2"/>
    </xf>
    <xf numFmtId="0" fontId="14" fillId="0" borderId="8" xfId="0" applyFont="1" applyBorder="1" applyAlignment="1">
      <alignment horizontal="center" vertical="center" wrapText="1" readingOrder="2"/>
    </xf>
    <xf numFmtId="0" fontId="14" fillId="0" borderId="17" xfId="0" applyFont="1" applyBorder="1" applyAlignment="1">
      <alignment horizontal="center" vertical="center" wrapText="1" readingOrder="2"/>
    </xf>
    <xf numFmtId="0" fontId="14" fillId="0" borderId="9" xfId="0" applyFont="1" applyBorder="1" applyAlignment="1">
      <alignment horizontal="center" vertical="center" wrapText="1" readingOrder="2"/>
    </xf>
    <xf numFmtId="0" fontId="8" fillId="0" borderId="0" xfId="0" applyFont="1" applyAlignment="1">
      <alignment horizontal="center" vertical="center" readingOrder="2"/>
    </xf>
    <xf numFmtId="0" fontId="9" fillId="0" borderId="0" xfId="0" applyFont="1" applyAlignment="1">
      <alignment horizontal="center" vertical="center" readingOrder="2"/>
    </xf>
    <xf numFmtId="0" fontId="12" fillId="0" borderId="30" xfId="0" applyFont="1" applyBorder="1" applyAlignment="1">
      <alignment horizontal="center" vertical="center" wrapText="1" readingOrder="2"/>
    </xf>
    <xf numFmtId="0" fontId="12" fillId="0" borderId="31" xfId="0" applyFont="1" applyBorder="1" applyAlignment="1">
      <alignment horizontal="center" vertical="center" wrapText="1" readingOrder="2"/>
    </xf>
    <xf numFmtId="0" fontId="10" fillId="0" borderId="0" xfId="0" applyFont="1" applyAlignment="1">
      <alignment horizontal="right" vertical="center" readingOrder="2"/>
    </xf>
    <xf numFmtId="0" fontId="4" fillId="0" borderId="0" xfId="0" applyFont="1" applyAlignment="1">
      <alignment vertical="center"/>
    </xf>
    <xf numFmtId="0" fontId="12" fillId="0" borderId="0" xfId="0" applyFont="1" applyAlignment="1">
      <alignment horizontal="center" vertical="center" readingOrder="1"/>
    </xf>
    <xf numFmtId="0" fontId="12" fillId="0" borderId="5" xfId="0" applyFont="1" applyBorder="1" applyAlignment="1">
      <alignment horizontal="center" vertical="center" wrapText="1" readingOrder="1"/>
    </xf>
    <xf numFmtId="0" fontId="4" fillId="0" borderId="0" xfId="0" applyFont="1"/>
    <xf numFmtId="0" fontId="0" fillId="0" borderId="18" xfId="0" applyBorder="1" applyAlignment="1">
      <alignment vertical="top"/>
    </xf>
    <xf numFmtId="0" fontId="0" fillId="0" borderId="0" xfId="0" applyAlignment="1">
      <alignment horizontal="center"/>
    </xf>
    <xf numFmtId="0" fontId="0" fillId="0" borderId="1" xfId="0" applyBorder="1" applyAlignment="1">
      <alignment horizontal="center"/>
    </xf>
    <xf numFmtId="0" fontId="0" fillId="0" borderId="31" xfId="0" applyBorder="1" applyAlignment="1">
      <alignment horizontal="center"/>
    </xf>
    <xf numFmtId="0" fontId="0" fillId="0" borderId="1" xfId="0" applyBorder="1" applyAlignment="1" applyProtection="1">
      <alignment horizontal="center"/>
      <protection locked="0"/>
    </xf>
    <xf numFmtId="0" fontId="0" fillId="0" borderId="31" xfId="0"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E8BB-1457-4A66-8096-25220F815789}">
  <dimension ref="A2:B8"/>
  <sheetViews>
    <sheetView rightToLeft="1" workbookViewId="0">
      <selection activeCell="D13" sqref="D13"/>
    </sheetView>
  </sheetViews>
  <sheetFormatPr defaultRowHeight="14.25" x14ac:dyDescent="0.2"/>
  <cols>
    <col min="1" max="1" width="11.875" bestFit="1" customWidth="1"/>
    <col min="2" max="2" width="29.25" customWidth="1"/>
  </cols>
  <sheetData>
    <row r="2" spans="1:2" ht="15" x14ac:dyDescent="0.2">
      <c r="A2" s="6" t="s">
        <v>63</v>
      </c>
      <c r="B2" s="7"/>
    </row>
    <row r="3" spans="1:2" ht="15" x14ac:dyDescent="0.2">
      <c r="A3" s="6" t="s">
        <v>64</v>
      </c>
      <c r="B3" s="7"/>
    </row>
    <row r="4" spans="1:2" ht="15" x14ac:dyDescent="0.2">
      <c r="A4" s="6"/>
      <c r="B4" s="7"/>
    </row>
    <row r="5" spans="1:2" ht="15" x14ac:dyDescent="0.2">
      <c r="A5" s="6" t="s">
        <v>65</v>
      </c>
      <c r="B5" s="7"/>
    </row>
    <row r="6" spans="1:2" ht="15" x14ac:dyDescent="0.2">
      <c r="A6" s="6" t="s">
        <v>66</v>
      </c>
      <c r="B6" s="7"/>
    </row>
    <row r="7" spans="1:2" ht="15" x14ac:dyDescent="0.2">
      <c r="A7" s="6" t="s">
        <v>67</v>
      </c>
      <c r="B7" s="7"/>
    </row>
    <row r="8" spans="1:2" ht="15" x14ac:dyDescent="0.2">
      <c r="A8" s="6" t="s">
        <v>68</v>
      </c>
      <c r="B8" s="7"/>
    </row>
  </sheetData>
  <sheetProtection algorithmName="SHA-512" hashValue="A6FpU3TwthyE65YdoUDXssAYkRlO0zNNfbuQFak8KaXvnbpYPV7sS6VHpfl65CGjgrRKStaOKq5nj/icSNcjPA==" saltValue="+jwq/8/sZBq4GDUxOUpnjQ==" spinCount="100000" sheet="1" objects="1" scenarios="1"/>
  <protectedRanges>
    <protectedRange algorithmName="SHA-512" hashValue="xCKER4kZQ4ND7VU7RTswE4YqDBjk/KdGurNOeiM62zvRu080MiV90fl9azCSZGrno+AjdHTRccfnJkJRGjG8Iw==" saltValue="kV7hgHwkZ4bkO/089Jfmzg==" spinCount="100000" sqref="B2:B8" name="Range1"/>
  </protectedRange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2ADF-73A8-4219-82A8-81FC499E4818}">
  <dimension ref="A1:AD15"/>
  <sheetViews>
    <sheetView rightToLeft="1" topLeftCell="D1" zoomScale="90" zoomScaleNormal="90" workbookViewId="0">
      <selection activeCell="B1" sqref="B1:AD15"/>
    </sheetView>
  </sheetViews>
  <sheetFormatPr defaultRowHeight="14.25" x14ac:dyDescent="0.2"/>
  <cols>
    <col min="1" max="1" width="3.75" hidden="1" customWidth="1"/>
    <col min="2" max="2" width="8.625" customWidth="1"/>
    <col min="3" max="3" width="9.125" customWidth="1"/>
    <col min="4" max="4" width="13.375" customWidth="1"/>
    <col min="5" max="5" width="6.125" style="24" hidden="1" customWidth="1"/>
    <col min="6" max="6" width="6.125" style="24" customWidth="1"/>
    <col min="7" max="7" width="9.875" customWidth="1"/>
    <col min="8" max="8" width="10.75" customWidth="1"/>
    <col min="9" max="9" width="9.25" customWidth="1"/>
    <col min="10" max="10" width="8.75" customWidth="1"/>
    <col min="11" max="11" width="7.875" customWidth="1"/>
    <col min="12" max="14" width="5.625" customWidth="1"/>
    <col min="15" max="15" width="6.375" customWidth="1"/>
    <col min="16" max="16" width="6" hidden="1" customWidth="1"/>
    <col min="17" max="17" width="6.25" bestFit="1" customWidth="1"/>
    <col min="18" max="18" width="7" bestFit="1" customWidth="1"/>
    <col min="19" max="19" width="8.125" bestFit="1" customWidth="1"/>
    <col min="20" max="20" width="8.125" hidden="1" customWidth="1"/>
    <col min="21" max="21" width="6.875" hidden="1" customWidth="1"/>
    <col min="22" max="22" width="6.125" customWidth="1"/>
    <col min="23" max="23" width="6.125" hidden="1" customWidth="1"/>
    <col min="24" max="24" width="7.25" bestFit="1" customWidth="1"/>
    <col min="25" max="25" width="7.25" hidden="1" customWidth="1"/>
    <col min="26" max="26" width="8.25" bestFit="1" customWidth="1"/>
    <col min="27" max="27" width="8.25" hidden="1" customWidth="1"/>
    <col min="28" max="28" width="8.625" customWidth="1"/>
    <col min="29" max="29" width="7.125" customWidth="1"/>
  </cols>
  <sheetData>
    <row r="1" spans="1:30" ht="21" thickBot="1" x14ac:dyDescent="0.35">
      <c r="B1" s="118" t="s">
        <v>142</v>
      </c>
      <c r="C1" s="119"/>
      <c r="D1" s="120" t="s">
        <v>144</v>
      </c>
      <c r="E1" s="121"/>
      <c r="F1" s="121"/>
      <c r="G1" s="119"/>
      <c r="H1" s="119"/>
      <c r="I1" s="119"/>
      <c r="J1" s="119"/>
      <c r="K1" s="119"/>
      <c r="L1" s="119"/>
      <c r="M1" s="119"/>
      <c r="N1" s="119"/>
      <c r="O1" s="119"/>
      <c r="P1" s="119"/>
      <c r="Q1" s="119"/>
      <c r="R1" s="119"/>
      <c r="S1" s="119"/>
      <c r="T1" s="119"/>
      <c r="U1" s="119"/>
      <c r="V1" s="119"/>
      <c r="W1" s="119"/>
      <c r="X1" s="119"/>
      <c r="Y1" s="119"/>
      <c r="Z1" s="119"/>
      <c r="AA1" s="119"/>
      <c r="AB1" s="119"/>
      <c r="AC1" s="119"/>
      <c r="AD1" s="122"/>
    </row>
    <row r="2" spans="1:30" s="17" customFormat="1" ht="63.75" x14ac:dyDescent="0.2">
      <c r="A2" s="33" t="s">
        <v>0</v>
      </c>
      <c r="B2" s="80" t="s">
        <v>4</v>
      </c>
      <c r="C2" s="81" t="s">
        <v>85</v>
      </c>
      <c r="D2" s="81" t="s">
        <v>181</v>
      </c>
      <c r="E2" s="81" t="s">
        <v>24</v>
      </c>
      <c r="F2" s="81"/>
      <c r="G2" s="81" t="s">
        <v>86</v>
      </c>
      <c r="H2" s="82" t="s">
        <v>35</v>
      </c>
      <c r="I2" s="82" t="s">
        <v>36</v>
      </c>
      <c r="J2" s="82" t="s">
        <v>37</v>
      </c>
      <c r="K2" s="82" t="s">
        <v>62</v>
      </c>
      <c r="L2" s="82" t="s">
        <v>73</v>
      </c>
      <c r="M2" s="82" t="s">
        <v>72</v>
      </c>
      <c r="N2" s="82" t="s">
        <v>83</v>
      </c>
      <c r="O2" s="82" t="s">
        <v>61</v>
      </c>
      <c r="P2" s="83" t="s">
        <v>84</v>
      </c>
      <c r="Q2" s="82" t="s">
        <v>96</v>
      </c>
      <c r="R2" s="84" t="s">
        <v>38</v>
      </c>
      <c r="S2" s="84" t="s">
        <v>74</v>
      </c>
      <c r="T2" s="83" t="s">
        <v>84</v>
      </c>
      <c r="U2" s="148" t="s">
        <v>69</v>
      </c>
      <c r="V2" s="148"/>
      <c r="W2" s="83" t="s">
        <v>84</v>
      </c>
      <c r="X2" s="84" t="s">
        <v>182</v>
      </c>
      <c r="Y2" s="83" t="s">
        <v>84</v>
      </c>
      <c r="Z2" s="84" t="s">
        <v>77</v>
      </c>
      <c r="AA2" s="83" t="s">
        <v>84</v>
      </c>
      <c r="AB2" s="84" t="s">
        <v>80</v>
      </c>
      <c r="AC2" s="84" t="s">
        <v>97</v>
      </c>
      <c r="AD2" s="85" t="s">
        <v>183</v>
      </c>
    </row>
    <row r="3" spans="1:30" s="17" customFormat="1" ht="25.5" x14ac:dyDescent="0.2">
      <c r="A3" s="33"/>
      <c r="B3" s="86"/>
      <c r="C3" s="30"/>
      <c r="D3" s="30"/>
      <c r="E3" s="30"/>
      <c r="F3" s="30"/>
      <c r="G3" s="30"/>
      <c r="H3" s="18"/>
      <c r="I3" s="18"/>
      <c r="J3" s="18"/>
      <c r="K3" s="18"/>
      <c r="L3" s="18" t="s">
        <v>71</v>
      </c>
      <c r="M3" s="19" t="s">
        <v>70</v>
      </c>
      <c r="N3" s="18" t="s">
        <v>70</v>
      </c>
      <c r="O3" s="18"/>
      <c r="P3" s="23"/>
      <c r="Q3" s="18" t="s">
        <v>81</v>
      </c>
      <c r="R3" s="18"/>
      <c r="S3" s="18" t="s">
        <v>78</v>
      </c>
      <c r="T3" s="23"/>
      <c r="U3" s="18" t="s">
        <v>75</v>
      </c>
      <c r="V3" s="18" t="s">
        <v>76</v>
      </c>
      <c r="W3" s="23"/>
      <c r="X3" s="18" t="s">
        <v>78</v>
      </c>
      <c r="Y3" s="23"/>
      <c r="Z3" s="18" t="s">
        <v>78</v>
      </c>
      <c r="AA3" s="23"/>
      <c r="AB3" s="18" t="s">
        <v>79</v>
      </c>
      <c r="AC3" s="18"/>
      <c r="AD3" s="87" t="s">
        <v>82</v>
      </c>
    </row>
    <row r="4" spans="1:30" x14ac:dyDescent="0.2">
      <c r="A4" s="34" t="e">
        <f>+#REF!</f>
        <v>#REF!</v>
      </c>
      <c r="B4" s="88" t="s">
        <v>137</v>
      </c>
      <c r="C4" s="31" t="s">
        <v>22</v>
      </c>
      <c r="D4" s="31" t="s">
        <v>1</v>
      </c>
      <c r="E4" s="31" t="s">
        <v>26</v>
      </c>
      <c r="F4" s="31" t="s">
        <v>26</v>
      </c>
      <c r="G4" s="31" t="s">
        <v>6</v>
      </c>
      <c r="H4" s="21"/>
      <c r="I4" s="21"/>
      <c r="J4" s="21"/>
      <c r="K4" s="21"/>
      <c r="L4" s="21"/>
      <c r="M4" s="21"/>
      <c r="N4" s="21"/>
      <c r="O4" s="21"/>
      <c r="P4" s="25" t="str">
        <f t="shared" ref="P4:P8" si="0">IFERROR(N4/M4,"")</f>
        <v/>
      </c>
      <c r="Q4" s="21"/>
      <c r="R4" s="21"/>
      <c r="S4" s="21"/>
      <c r="T4" s="23"/>
      <c r="U4" s="21"/>
      <c r="V4" s="21"/>
      <c r="W4" s="23"/>
      <c r="X4" s="21"/>
      <c r="Y4" s="23"/>
      <c r="Z4" s="21"/>
      <c r="AA4" s="23"/>
      <c r="AB4" s="21"/>
      <c r="AC4" s="21"/>
      <c r="AD4" s="89"/>
    </row>
    <row r="5" spans="1:30" x14ac:dyDescent="0.2">
      <c r="A5" s="34" t="e">
        <f>+#REF!</f>
        <v>#REF!</v>
      </c>
      <c r="B5" s="88" t="s">
        <v>138</v>
      </c>
      <c r="C5" s="31" t="s">
        <v>22</v>
      </c>
      <c r="D5" s="31" t="s">
        <v>2</v>
      </c>
      <c r="E5" s="31" t="s">
        <v>26</v>
      </c>
      <c r="F5" s="31" t="s">
        <v>26</v>
      </c>
      <c r="G5" s="31" t="s">
        <v>6</v>
      </c>
      <c r="H5" s="21"/>
      <c r="I5" s="21"/>
      <c r="J5" s="21"/>
      <c r="K5" s="21"/>
      <c r="L5" s="21"/>
      <c r="M5" s="21"/>
      <c r="N5" s="21"/>
      <c r="O5" s="21"/>
      <c r="P5" s="25" t="str">
        <f t="shared" si="0"/>
        <v/>
      </c>
      <c r="Q5" s="21"/>
      <c r="R5" s="21"/>
      <c r="S5" s="21"/>
      <c r="T5" s="23"/>
      <c r="U5" s="21"/>
      <c r="V5" s="21"/>
      <c r="W5" s="23"/>
      <c r="X5" s="21"/>
      <c r="Y5" s="23"/>
      <c r="Z5" s="21"/>
      <c r="AA5" s="23"/>
      <c r="AB5" s="21"/>
      <c r="AC5" s="21"/>
      <c r="AD5" s="89"/>
    </row>
    <row r="6" spans="1:30" x14ac:dyDescent="0.2">
      <c r="A6" s="34" t="e">
        <f>+#REF!</f>
        <v>#REF!</v>
      </c>
      <c r="B6" s="146" t="s">
        <v>222</v>
      </c>
      <c r="C6" s="31" t="s">
        <v>22</v>
      </c>
      <c r="D6" s="31" t="s">
        <v>3</v>
      </c>
      <c r="E6" s="31" t="s">
        <v>26</v>
      </c>
      <c r="F6" s="31" t="s">
        <v>26</v>
      </c>
      <c r="G6" s="31" t="s">
        <v>5</v>
      </c>
      <c r="H6" s="21"/>
      <c r="I6" s="21"/>
      <c r="J6" s="21"/>
      <c r="K6" s="21"/>
      <c r="L6" s="21"/>
      <c r="M6" s="21"/>
      <c r="N6" s="21"/>
      <c r="O6" s="21"/>
      <c r="P6" s="25" t="str">
        <f t="shared" si="0"/>
        <v/>
      </c>
      <c r="Q6" s="21"/>
      <c r="R6" s="21"/>
      <c r="S6" s="21"/>
      <c r="T6" s="23"/>
      <c r="U6" s="21"/>
      <c r="V6" s="21"/>
      <c r="W6" s="23"/>
      <c r="X6" s="21"/>
      <c r="Y6" s="23"/>
      <c r="Z6" s="21"/>
      <c r="AA6" s="23"/>
      <c r="AB6" s="21"/>
      <c r="AC6" s="21"/>
      <c r="AD6" s="89"/>
    </row>
    <row r="7" spans="1:30" x14ac:dyDescent="0.2">
      <c r="A7" s="34" t="e">
        <f>+#REF!</f>
        <v>#REF!</v>
      </c>
      <c r="B7" s="88" t="s">
        <v>139</v>
      </c>
      <c r="C7" s="31" t="s">
        <v>22</v>
      </c>
      <c r="D7" s="31" t="s">
        <v>129</v>
      </c>
      <c r="E7" s="31" t="s">
        <v>26</v>
      </c>
      <c r="F7" s="31" t="s">
        <v>26</v>
      </c>
      <c r="G7" s="31" t="s">
        <v>5</v>
      </c>
      <c r="H7" s="21"/>
      <c r="I7" s="21"/>
      <c r="J7" s="21"/>
      <c r="K7" s="21"/>
      <c r="L7" s="21"/>
      <c r="M7" s="21"/>
      <c r="N7" s="21"/>
      <c r="O7" s="21"/>
      <c r="P7" s="25" t="str">
        <f t="shared" si="0"/>
        <v/>
      </c>
      <c r="Q7" s="21"/>
      <c r="R7" s="21"/>
      <c r="S7" s="21"/>
      <c r="T7" s="23"/>
      <c r="U7" s="21"/>
      <c r="V7" s="21"/>
      <c r="W7" s="23"/>
      <c r="X7" s="21"/>
      <c r="Y7" s="23"/>
      <c r="Z7" s="21"/>
      <c r="AA7" s="23"/>
      <c r="AB7" s="21"/>
      <c r="AC7" s="21"/>
      <c r="AD7" s="89"/>
    </row>
    <row r="8" spans="1:30" x14ac:dyDescent="0.2">
      <c r="A8" s="34" t="e">
        <f>+#REF!</f>
        <v>#REF!</v>
      </c>
      <c r="B8" s="88">
        <v>63</v>
      </c>
      <c r="C8" s="31" t="s">
        <v>22</v>
      </c>
      <c r="D8" s="31" t="s">
        <v>130</v>
      </c>
      <c r="E8" s="31" t="s">
        <v>26</v>
      </c>
      <c r="F8" s="31" t="s">
        <v>26</v>
      </c>
      <c r="G8" s="31" t="s">
        <v>5</v>
      </c>
      <c r="H8" s="21"/>
      <c r="I8" s="21"/>
      <c r="J8" s="21"/>
      <c r="K8" s="21"/>
      <c r="L8" s="21"/>
      <c r="M8" s="21"/>
      <c r="N8" s="21"/>
      <c r="O8" s="21"/>
      <c r="P8" s="25" t="str">
        <f t="shared" si="0"/>
        <v/>
      </c>
      <c r="Q8" s="21"/>
      <c r="R8" s="21"/>
      <c r="S8" s="21"/>
      <c r="T8" s="23"/>
      <c r="U8" s="21"/>
      <c r="V8" s="21"/>
      <c r="W8" s="23"/>
      <c r="X8" s="21"/>
      <c r="Y8" s="23"/>
      <c r="Z8" s="21"/>
      <c r="AA8" s="23"/>
      <c r="AB8" s="21"/>
      <c r="AC8" s="21"/>
      <c r="AD8" s="89"/>
    </row>
    <row r="9" spans="1:30" x14ac:dyDescent="0.2">
      <c r="A9" s="22"/>
      <c r="B9" s="88">
        <v>100</v>
      </c>
      <c r="C9" s="31" t="s">
        <v>22</v>
      </c>
      <c r="D9" s="31" t="s">
        <v>131</v>
      </c>
      <c r="E9" s="31" t="s">
        <v>26</v>
      </c>
      <c r="F9" s="31" t="s">
        <v>26</v>
      </c>
      <c r="G9" s="31" t="s">
        <v>5</v>
      </c>
      <c r="H9" s="21"/>
      <c r="I9" s="21"/>
      <c r="J9" s="21"/>
      <c r="K9" s="21"/>
      <c r="L9" s="21"/>
      <c r="M9" s="21"/>
      <c r="N9" s="21"/>
      <c r="O9" s="21"/>
      <c r="P9" s="25"/>
      <c r="Q9" s="21"/>
      <c r="R9" s="21"/>
      <c r="S9" s="21"/>
      <c r="T9" s="23"/>
      <c r="U9" s="21"/>
      <c r="V9" s="21"/>
      <c r="W9" s="23"/>
      <c r="X9" s="21"/>
      <c r="Y9" s="23"/>
      <c r="Z9" s="21"/>
      <c r="AA9" s="23"/>
      <c r="AB9" s="21"/>
      <c r="AC9" s="21"/>
      <c r="AD9" s="89"/>
    </row>
    <row r="10" spans="1:30" x14ac:dyDescent="0.2">
      <c r="A10" s="22"/>
      <c r="B10" s="88" t="s">
        <v>140</v>
      </c>
      <c r="C10" s="31" t="s">
        <v>23</v>
      </c>
      <c r="D10" s="31" t="s">
        <v>1</v>
      </c>
      <c r="E10" s="31" t="s">
        <v>25</v>
      </c>
      <c r="F10" s="31" t="s">
        <v>25</v>
      </c>
      <c r="G10" s="31" t="s">
        <v>6</v>
      </c>
      <c r="H10" s="21"/>
      <c r="I10" s="21"/>
      <c r="J10" s="21"/>
      <c r="K10" s="21"/>
      <c r="L10" s="21"/>
      <c r="M10" s="21"/>
      <c r="N10" s="21"/>
      <c r="O10" s="21"/>
      <c r="P10" s="25"/>
      <c r="Q10" s="21"/>
      <c r="R10" s="21"/>
      <c r="S10" s="21"/>
      <c r="T10" s="23"/>
      <c r="U10" s="21"/>
      <c r="V10" s="21"/>
      <c r="W10" s="23"/>
      <c r="X10" s="21"/>
      <c r="Y10" s="23"/>
      <c r="Z10" s="21"/>
      <c r="AA10" s="23"/>
      <c r="AB10" s="21"/>
      <c r="AC10" s="21"/>
      <c r="AD10" s="89"/>
    </row>
    <row r="11" spans="1:30" x14ac:dyDescent="0.2">
      <c r="A11" s="22"/>
      <c r="B11" s="88">
        <v>6.3</v>
      </c>
      <c r="C11" s="31" t="s">
        <v>23</v>
      </c>
      <c r="D11" s="31" t="s">
        <v>2</v>
      </c>
      <c r="E11" s="31" t="s">
        <v>25</v>
      </c>
      <c r="F11" s="31" t="s">
        <v>25</v>
      </c>
      <c r="G11" s="31" t="s">
        <v>6</v>
      </c>
      <c r="H11" s="21"/>
      <c r="I11" s="21"/>
      <c r="J11" s="21"/>
      <c r="K11" s="21"/>
      <c r="L11" s="21"/>
      <c r="M11" s="21"/>
      <c r="N11" s="21"/>
      <c r="O11" s="21"/>
      <c r="P11" s="21"/>
      <c r="Q11" s="21"/>
      <c r="R11" s="21"/>
      <c r="S11" s="21"/>
      <c r="T11" s="21"/>
      <c r="U11" s="21"/>
      <c r="V11" s="21"/>
      <c r="W11" s="21"/>
      <c r="X11" s="21"/>
      <c r="Y11" s="21"/>
      <c r="Z11" s="21"/>
      <c r="AA11" s="21"/>
      <c r="AB11" s="21"/>
      <c r="AC11" s="21"/>
      <c r="AD11" s="89"/>
    </row>
    <row r="12" spans="1:30" x14ac:dyDescent="0.2">
      <c r="A12" s="22"/>
      <c r="B12" s="88" t="s">
        <v>169</v>
      </c>
      <c r="C12" s="31" t="s">
        <v>23</v>
      </c>
      <c r="D12" s="31" t="s">
        <v>3</v>
      </c>
      <c r="E12" s="31" t="s">
        <v>25</v>
      </c>
      <c r="F12" s="31" t="s">
        <v>25</v>
      </c>
      <c r="G12" s="31" t="s">
        <v>5</v>
      </c>
      <c r="H12" s="21"/>
      <c r="I12" s="21"/>
      <c r="J12" s="21"/>
      <c r="K12" s="21"/>
      <c r="L12" s="21"/>
      <c r="M12" s="21"/>
      <c r="N12" s="21"/>
      <c r="O12" s="21"/>
      <c r="P12" s="21"/>
      <c r="Q12" s="21"/>
      <c r="R12" s="21"/>
      <c r="S12" s="21"/>
      <c r="T12" s="21"/>
      <c r="U12" s="21"/>
      <c r="V12" s="21"/>
      <c r="W12" s="21"/>
      <c r="X12" s="21"/>
      <c r="Y12" s="21"/>
      <c r="Z12" s="21"/>
      <c r="AA12" s="21"/>
      <c r="AB12" s="21"/>
      <c r="AC12" s="21"/>
      <c r="AD12" s="89"/>
    </row>
    <row r="13" spans="1:30" x14ac:dyDescent="0.2">
      <c r="A13" s="22"/>
      <c r="B13" s="88">
        <v>25</v>
      </c>
      <c r="C13" s="31" t="s">
        <v>23</v>
      </c>
      <c r="D13" s="31" t="s">
        <v>129</v>
      </c>
      <c r="E13" s="31" t="s">
        <v>25</v>
      </c>
      <c r="F13" s="31" t="s">
        <v>25</v>
      </c>
      <c r="G13" s="31" t="s">
        <v>5</v>
      </c>
      <c r="H13" s="21"/>
      <c r="I13" s="21"/>
      <c r="J13" s="21"/>
      <c r="K13" s="21"/>
      <c r="L13" s="21"/>
      <c r="M13" s="21"/>
      <c r="N13" s="21"/>
      <c r="O13" s="21"/>
      <c r="P13" s="21"/>
      <c r="Q13" s="21"/>
      <c r="R13" s="21"/>
      <c r="S13" s="21"/>
      <c r="T13" s="21"/>
      <c r="U13" s="21"/>
      <c r="V13" s="21"/>
      <c r="W13" s="21"/>
      <c r="X13" s="21"/>
      <c r="Y13" s="21"/>
      <c r="Z13" s="21"/>
      <c r="AA13" s="21"/>
      <c r="AB13" s="21"/>
      <c r="AC13" s="21"/>
      <c r="AD13" s="89"/>
    </row>
    <row r="14" spans="1:30" x14ac:dyDescent="0.2">
      <c r="A14" s="32"/>
      <c r="B14" s="88" t="s">
        <v>141</v>
      </c>
      <c r="C14" s="31" t="s">
        <v>23</v>
      </c>
      <c r="D14" s="31" t="s">
        <v>130</v>
      </c>
      <c r="E14" s="31" t="s">
        <v>25</v>
      </c>
      <c r="F14" s="31" t="s">
        <v>25</v>
      </c>
      <c r="G14" s="31" t="s">
        <v>5</v>
      </c>
      <c r="H14" s="21"/>
      <c r="I14" s="21"/>
      <c r="J14" s="21"/>
      <c r="K14" s="21"/>
      <c r="L14" s="21"/>
      <c r="M14" s="21"/>
      <c r="N14" s="21"/>
      <c r="O14" s="21"/>
      <c r="P14" s="21"/>
      <c r="Q14" s="21"/>
      <c r="R14" s="21"/>
      <c r="S14" s="21"/>
      <c r="T14" s="21"/>
      <c r="U14" s="21"/>
      <c r="V14" s="21"/>
      <c r="W14" s="21"/>
      <c r="X14" s="21"/>
      <c r="Y14" s="21"/>
      <c r="Z14" s="21"/>
      <c r="AA14" s="21"/>
      <c r="AB14" s="21"/>
      <c r="AC14" s="21"/>
      <c r="AD14" s="89"/>
    </row>
    <row r="15" spans="1:30" ht="15" thickBot="1" x14ac:dyDescent="0.25">
      <c r="A15" s="32"/>
      <c r="B15" s="90">
        <v>100</v>
      </c>
      <c r="C15" s="91" t="s">
        <v>23</v>
      </c>
      <c r="D15" s="91" t="s">
        <v>131</v>
      </c>
      <c r="E15" s="91" t="s">
        <v>25</v>
      </c>
      <c r="F15" s="91" t="s">
        <v>25</v>
      </c>
      <c r="G15" s="91" t="s">
        <v>5</v>
      </c>
      <c r="H15" s="92"/>
      <c r="I15" s="92"/>
      <c r="J15" s="92"/>
      <c r="K15" s="92"/>
      <c r="L15" s="92"/>
      <c r="M15" s="92"/>
      <c r="N15" s="92"/>
      <c r="O15" s="92"/>
      <c r="P15" s="92"/>
      <c r="Q15" s="92"/>
      <c r="R15" s="92"/>
      <c r="S15" s="92"/>
      <c r="T15" s="92"/>
      <c r="U15" s="92"/>
      <c r="V15" s="92"/>
      <c r="W15" s="92"/>
      <c r="X15" s="92"/>
      <c r="Y15" s="92"/>
      <c r="Z15" s="92"/>
      <c r="AA15" s="92"/>
      <c r="AB15" s="92"/>
      <c r="AC15" s="92"/>
      <c r="AD15" s="93"/>
    </row>
  </sheetData>
  <mergeCells count="1">
    <mergeCell ref="U2:V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31FE-F89C-488E-9620-D335F7F23400}">
  <dimension ref="A1:B41"/>
  <sheetViews>
    <sheetView rightToLeft="1" topLeftCell="A31" workbookViewId="0">
      <selection sqref="A1:B41"/>
    </sheetView>
  </sheetViews>
  <sheetFormatPr defaultColWidth="49.125" defaultRowHeight="14.25" x14ac:dyDescent="0.2"/>
  <sheetData>
    <row r="1" spans="1:2" ht="14.85" customHeight="1" x14ac:dyDescent="0.2">
      <c r="A1" s="150" t="s">
        <v>167</v>
      </c>
      <c r="B1" s="150"/>
    </row>
    <row r="2" spans="1:2" ht="15" customHeight="1" x14ac:dyDescent="0.2">
      <c r="A2" s="150"/>
      <c r="B2" s="150"/>
    </row>
    <row r="3" spans="1:2" ht="15" x14ac:dyDescent="0.2">
      <c r="A3" s="10" t="s">
        <v>39</v>
      </c>
      <c r="B3" s="10" t="s">
        <v>40</v>
      </c>
    </row>
    <row r="4" spans="1:2" ht="15" x14ac:dyDescent="0.2">
      <c r="A4" s="11" t="s">
        <v>41</v>
      </c>
      <c r="B4" s="149"/>
    </row>
    <row r="5" spans="1:2" ht="15" x14ac:dyDescent="0.2">
      <c r="A5" s="11"/>
      <c r="B5" s="149"/>
    </row>
    <row r="6" spans="1:2" ht="15" x14ac:dyDescent="0.2">
      <c r="A6" s="11"/>
      <c r="B6" s="149"/>
    </row>
    <row r="7" spans="1:2" ht="15" x14ac:dyDescent="0.2">
      <c r="A7" s="11"/>
      <c r="B7" s="149"/>
    </row>
    <row r="8" spans="1:2" ht="15" x14ac:dyDescent="0.2">
      <c r="A8" s="11" t="s">
        <v>42</v>
      </c>
      <c r="B8" s="149"/>
    </row>
    <row r="9" spans="1:2" ht="15" x14ac:dyDescent="0.2">
      <c r="A9" s="11"/>
      <c r="B9" s="149"/>
    </row>
    <row r="10" spans="1:2" ht="15" x14ac:dyDescent="0.2">
      <c r="A10" s="11"/>
      <c r="B10" s="149"/>
    </row>
    <row r="11" spans="1:2" ht="15" x14ac:dyDescent="0.2">
      <c r="A11" s="11"/>
      <c r="B11" s="149"/>
    </row>
    <row r="12" spans="1:2" ht="15" x14ac:dyDescent="0.2">
      <c r="A12" s="11" t="s">
        <v>43</v>
      </c>
      <c r="B12" s="12"/>
    </row>
    <row r="13" spans="1:2" ht="15" x14ac:dyDescent="0.2">
      <c r="A13" s="11" t="s">
        <v>44</v>
      </c>
      <c r="B13" s="11" t="s">
        <v>45</v>
      </c>
    </row>
    <row r="14" spans="1:2" ht="15" x14ac:dyDescent="0.2">
      <c r="A14" s="11" t="s">
        <v>46</v>
      </c>
      <c r="B14" s="11" t="s">
        <v>45</v>
      </c>
    </row>
    <row r="15" spans="1:2" ht="15" x14ac:dyDescent="0.25">
      <c r="A15" s="11" t="s">
        <v>47</v>
      </c>
      <c r="B15" s="13"/>
    </row>
    <row r="16" spans="1:2" ht="15" x14ac:dyDescent="0.2">
      <c r="A16" s="11" t="s">
        <v>48</v>
      </c>
      <c r="B16" s="14"/>
    </row>
    <row r="17" spans="1:2" ht="15" x14ac:dyDescent="0.25">
      <c r="A17" s="11" t="s">
        <v>49</v>
      </c>
      <c r="B17" s="13"/>
    </row>
    <row r="18" spans="1:2" ht="15" x14ac:dyDescent="0.2">
      <c r="A18" s="11" t="s">
        <v>50</v>
      </c>
      <c r="B18" s="11" t="s">
        <v>27</v>
      </c>
    </row>
    <row r="19" spans="1:2" ht="15" x14ac:dyDescent="0.25">
      <c r="A19" s="151" t="s">
        <v>51</v>
      </c>
      <c r="B19" s="13"/>
    </row>
    <row r="20" spans="1:2" ht="15" x14ac:dyDescent="0.25">
      <c r="A20" s="152"/>
      <c r="B20" s="13"/>
    </row>
    <row r="21" spans="1:2" ht="15" x14ac:dyDescent="0.25">
      <c r="A21" s="152"/>
      <c r="B21" s="13"/>
    </row>
    <row r="22" spans="1:2" ht="15" x14ac:dyDescent="0.25">
      <c r="A22" s="153"/>
      <c r="B22" s="13"/>
    </row>
    <row r="23" spans="1:2" ht="15" x14ac:dyDescent="0.25">
      <c r="A23" s="38" t="s">
        <v>90</v>
      </c>
      <c r="B23" s="13"/>
    </row>
    <row r="24" spans="1:2" ht="15" x14ac:dyDescent="0.25">
      <c r="A24" s="79" t="s">
        <v>91</v>
      </c>
      <c r="B24" s="13"/>
    </row>
    <row r="25" spans="1:2" ht="15" x14ac:dyDescent="0.25">
      <c r="A25" s="79" t="s">
        <v>92</v>
      </c>
      <c r="B25" s="13"/>
    </row>
    <row r="26" spans="1:2" ht="15" x14ac:dyDescent="0.25">
      <c r="A26" s="79" t="s">
        <v>93</v>
      </c>
      <c r="B26" s="13"/>
    </row>
    <row r="27" spans="1:2" ht="15" x14ac:dyDescent="0.25">
      <c r="A27" s="79" t="s">
        <v>94</v>
      </c>
      <c r="B27" s="13"/>
    </row>
    <row r="28" spans="1:2" ht="15" x14ac:dyDescent="0.25">
      <c r="A28" s="38" t="s">
        <v>89</v>
      </c>
      <c r="B28" s="13"/>
    </row>
    <row r="29" spans="1:2" ht="15" x14ac:dyDescent="0.25">
      <c r="A29" s="11" t="s">
        <v>52</v>
      </c>
      <c r="B29" s="13"/>
    </row>
    <row r="30" spans="1:2" ht="30" x14ac:dyDescent="0.2">
      <c r="A30" s="78" t="s">
        <v>168</v>
      </c>
      <c r="B30" s="11"/>
    </row>
    <row r="31" spans="1:2" ht="15" x14ac:dyDescent="0.25">
      <c r="A31" s="11" t="s">
        <v>57</v>
      </c>
      <c r="B31" s="13"/>
    </row>
    <row r="32" spans="1:2" ht="15" x14ac:dyDescent="0.2">
      <c r="A32" s="11" t="s">
        <v>53</v>
      </c>
      <c r="B32" s="12"/>
    </row>
    <row r="33" spans="1:2" ht="15" x14ac:dyDescent="0.2">
      <c r="A33" s="11" t="s">
        <v>54</v>
      </c>
      <c r="B33" s="20" t="s">
        <v>27</v>
      </c>
    </row>
    <row r="34" spans="1:2" ht="15" x14ac:dyDescent="0.2">
      <c r="A34" s="11" t="s">
        <v>55</v>
      </c>
      <c r="B34" s="14"/>
    </row>
    <row r="35" spans="1:2" ht="15" x14ac:dyDescent="0.2">
      <c r="A35" s="11" t="s">
        <v>58</v>
      </c>
      <c r="B35" s="14"/>
    </row>
    <row r="36" spans="1:2" ht="15" x14ac:dyDescent="0.2">
      <c r="A36" s="11" t="s">
        <v>56</v>
      </c>
      <c r="B36" s="14"/>
    </row>
    <row r="37" spans="1:2" ht="15" x14ac:dyDescent="0.2">
      <c r="A37" s="11" t="s">
        <v>59</v>
      </c>
      <c r="B37" s="6"/>
    </row>
    <row r="38" spans="1:2" ht="15" x14ac:dyDescent="0.2">
      <c r="A38" s="15" t="s">
        <v>1</v>
      </c>
      <c r="B38" s="6"/>
    </row>
    <row r="39" spans="1:2" ht="15" x14ac:dyDescent="0.2">
      <c r="A39" s="15" t="s">
        <v>2</v>
      </c>
      <c r="B39" s="6"/>
    </row>
    <row r="40" spans="1:2" ht="15" x14ac:dyDescent="0.2">
      <c r="A40" s="15" t="s">
        <v>3</v>
      </c>
      <c r="B40" s="6"/>
    </row>
    <row r="41" spans="1:2" ht="15" x14ac:dyDescent="0.2">
      <c r="A41" s="16" t="s">
        <v>60</v>
      </c>
      <c r="B41" s="6"/>
    </row>
  </sheetData>
  <mergeCells count="4">
    <mergeCell ref="B4:B7"/>
    <mergeCell ref="B8:B11"/>
    <mergeCell ref="A1:B2"/>
    <mergeCell ref="A19:A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E940-80E1-495E-B829-1C84F97D65CE}">
  <dimension ref="A1:B5"/>
  <sheetViews>
    <sheetView rightToLeft="1" workbookViewId="0">
      <selection activeCell="A5" sqref="A5"/>
    </sheetView>
  </sheetViews>
  <sheetFormatPr defaultRowHeight="14.25" x14ac:dyDescent="0.2"/>
  <cols>
    <col min="1" max="1" width="36.875" customWidth="1"/>
    <col min="2" max="2" width="19.375" customWidth="1"/>
  </cols>
  <sheetData>
    <row r="1" spans="1:2" ht="25.5" x14ac:dyDescent="0.35">
      <c r="A1" s="60" t="s">
        <v>149</v>
      </c>
      <c r="B1" s="56"/>
    </row>
    <row r="2" spans="1:2" ht="23.25" x14ac:dyDescent="0.2">
      <c r="A2" s="61" t="s">
        <v>150</v>
      </c>
      <c r="B2" s="57"/>
    </row>
    <row r="3" spans="1:2" ht="31.5" x14ac:dyDescent="0.2">
      <c r="A3" s="58" t="s">
        <v>145</v>
      </c>
      <c r="B3" s="59" t="s">
        <v>146</v>
      </c>
    </row>
    <row r="4" spans="1:2" ht="47.25" x14ac:dyDescent="0.2">
      <c r="A4" s="58" t="s">
        <v>147</v>
      </c>
      <c r="B4" s="154"/>
    </row>
    <row r="5" spans="1:2" ht="138" customHeight="1" x14ac:dyDescent="0.2">
      <c r="A5" s="58" t="s">
        <v>148</v>
      </c>
      <c r="B5" s="154"/>
    </row>
  </sheetData>
  <mergeCells count="1">
    <mergeCell ref="B4: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F640-DDF7-4CFA-9505-AF762C224D8A}">
  <dimension ref="A1:E20"/>
  <sheetViews>
    <sheetView rightToLeft="1" workbookViewId="0">
      <selection activeCell="G18" sqref="G18"/>
    </sheetView>
  </sheetViews>
  <sheetFormatPr defaultRowHeight="14.25" x14ac:dyDescent="0.2"/>
  <sheetData>
    <row r="1" spans="1:5" ht="26.25" x14ac:dyDescent="0.2">
      <c r="A1" s="68" t="s">
        <v>151</v>
      </c>
    </row>
    <row r="2" spans="1:5" ht="23.25" x14ac:dyDescent="0.2">
      <c r="A2" s="69" t="s">
        <v>158</v>
      </c>
    </row>
    <row r="3" spans="1:5" ht="15.75" x14ac:dyDescent="0.2">
      <c r="A3" s="62" t="s">
        <v>157</v>
      </c>
    </row>
    <row r="4" spans="1:5" ht="16.5" thickBot="1" x14ac:dyDescent="0.25">
      <c r="A4" s="62"/>
    </row>
    <row r="5" spans="1:5" ht="79.5" thickBot="1" x14ac:dyDescent="0.25">
      <c r="A5" s="63" t="s">
        <v>152</v>
      </c>
      <c r="B5" s="64" t="s">
        <v>153</v>
      </c>
      <c r="C5" s="64" t="s">
        <v>154</v>
      </c>
      <c r="D5" s="64" t="s">
        <v>155</v>
      </c>
      <c r="E5" s="63" t="s">
        <v>156</v>
      </c>
    </row>
    <row r="6" spans="1:5" ht="15.75" thickBot="1" x14ac:dyDescent="0.25">
      <c r="A6" s="65">
        <v>1</v>
      </c>
      <c r="B6" s="66"/>
      <c r="C6" s="66"/>
      <c r="D6" s="66"/>
      <c r="E6" s="65"/>
    </row>
    <row r="7" spans="1:5" ht="15.75" thickBot="1" x14ac:dyDescent="0.25">
      <c r="A7" s="65">
        <v>2</v>
      </c>
      <c r="B7" s="66"/>
      <c r="C7" s="66"/>
      <c r="D7" s="66"/>
      <c r="E7" s="65"/>
    </row>
    <row r="8" spans="1:5" ht="15.75" thickBot="1" x14ac:dyDescent="0.25">
      <c r="A8" s="65">
        <v>3</v>
      </c>
      <c r="B8" s="66"/>
      <c r="C8" s="66"/>
      <c r="D8" s="66"/>
      <c r="E8" s="65"/>
    </row>
    <row r="9" spans="1:5" ht="15.75" thickBot="1" x14ac:dyDescent="0.25">
      <c r="A9" s="65">
        <v>4</v>
      </c>
      <c r="B9" s="66"/>
      <c r="C9" s="66"/>
      <c r="D9" s="66"/>
      <c r="E9" s="65"/>
    </row>
    <row r="10" spans="1:5" ht="15.75" thickBot="1" x14ac:dyDescent="0.25">
      <c r="A10" s="65">
        <v>5</v>
      </c>
      <c r="B10" s="66"/>
      <c r="C10" s="66"/>
      <c r="D10" s="66"/>
      <c r="E10" s="65"/>
    </row>
    <row r="11" spans="1:5" ht="15.75" thickBot="1" x14ac:dyDescent="0.25">
      <c r="A11" s="65">
        <v>6</v>
      </c>
      <c r="B11" s="66"/>
      <c r="C11" s="66"/>
      <c r="D11" s="66"/>
      <c r="E11" s="65"/>
    </row>
    <row r="12" spans="1:5" ht="15.75" thickBot="1" x14ac:dyDescent="0.25">
      <c r="A12" s="65">
        <v>7</v>
      </c>
      <c r="B12" s="66"/>
      <c r="C12" s="66"/>
      <c r="D12" s="66"/>
      <c r="E12" s="65"/>
    </row>
    <row r="13" spans="1:5" ht="16.5" thickBot="1" x14ac:dyDescent="0.25">
      <c r="A13" s="67">
        <v>8</v>
      </c>
      <c r="B13" s="66"/>
      <c r="C13" s="66"/>
      <c r="D13" s="66"/>
      <c r="E13" s="65"/>
    </row>
    <row r="14" spans="1:5" ht="16.5" thickBot="1" x14ac:dyDescent="0.25">
      <c r="A14" s="67">
        <v>9</v>
      </c>
      <c r="B14" s="66"/>
      <c r="C14" s="66"/>
      <c r="D14" s="66"/>
      <c r="E14" s="65"/>
    </row>
    <row r="15" spans="1:5" ht="16.5" thickBot="1" x14ac:dyDescent="0.25">
      <c r="A15" s="67">
        <v>10</v>
      </c>
      <c r="B15" s="66"/>
      <c r="C15" s="66"/>
      <c r="D15" s="66"/>
      <c r="E15" s="65"/>
    </row>
    <row r="16" spans="1:5" ht="16.5" thickBot="1" x14ac:dyDescent="0.25">
      <c r="A16" s="67">
        <v>11</v>
      </c>
      <c r="B16" s="66"/>
      <c r="C16" s="66"/>
      <c r="D16" s="66"/>
      <c r="E16" s="65"/>
    </row>
    <row r="17" spans="1:5" ht="16.5" thickBot="1" x14ac:dyDescent="0.25">
      <c r="A17" s="67">
        <v>12</v>
      </c>
      <c r="B17" s="66"/>
      <c r="C17" s="66"/>
      <c r="D17" s="66"/>
      <c r="E17" s="65"/>
    </row>
    <row r="18" spans="1:5" ht="16.5" thickBot="1" x14ac:dyDescent="0.25">
      <c r="A18" s="67">
        <v>13</v>
      </c>
      <c r="B18" s="66"/>
      <c r="C18" s="66"/>
      <c r="D18" s="66"/>
      <c r="E18" s="65"/>
    </row>
    <row r="19" spans="1:5" ht="16.5" thickBot="1" x14ac:dyDescent="0.25">
      <c r="A19" s="67">
        <v>14</v>
      </c>
      <c r="B19" s="66"/>
      <c r="C19" s="66"/>
      <c r="D19" s="66"/>
      <c r="E19" s="65"/>
    </row>
    <row r="20" spans="1:5" ht="16.5" thickBot="1" x14ac:dyDescent="0.25">
      <c r="A20" s="67">
        <v>15</v>
      </c>
      <c r="B20" s="66"/>
      <c r="C20" s="66"/>
      <c r="D20" s="66"/>
      <c r="E20" s="6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6D8F0-0AE7-4366-80B6-549C375A6754}">
  <dimension ref="A1:I45"/>
  <sheetViews>
    <sheetView rightToLeft="1" tabSelected="1" topLeftCell="A26" zoomScale="140" zoomScaleNormal="140" workbookViewId="0">
      <selection activeCell="E44" sqref="E44:E45"/>
    </sheetView>
  </sheetViews>
  <sheetFormatPr defaultRowHeight="14.25" x14ac:dyDescent="0.2"/>
  <cols>
    <col min="1" max="1" width="5.875" customWidth="1"/>
    <col min="2" max="2" width="60.125" customWidth="1"/>
    <col min="3" max="3" width="6.125" customWidth="1"/>
    <col min="4" max="4" width="7.375" customWidth="1"/>
    <col min="5" max="5" width="5.375" customWidth="1"/>
    <col min="6" max="6" width="6" customWidth="1"/>
    <col min="7" max="7" width="9" customWidth="1"/>
  </cols>
  <sheetData>
    <row r="1" spans="1:9" ht="20.25" x14ac:dyDescent="0.2">
      <c r="A1" s="178" t="s">
        <v>33</v>
      </c>
      <c r="B1" s="178"/>
      <c r="C1" s="178"/>
      <c r="D1" s="178"/>
      <c r="E1" s="178"/>
      <c r="F1" s="178"/>
      <c r="G1" s="178"/>
      <c r="H1" s="178"/>
      <c r="I1" s="178"/>
    </row>
    <row r="2" spans="1:9" ht="21" thickBot="1" x14ac:dyDescent="0.25">
      <c r="A2" s="179" t="s">
        <v>143</v>
      </c>
      <c r="B2" s="179"/>
      <c r="C2" s="179"/>
      <c r="D2" s="179"/>
      <c r="E2" s="179"/>
      <c r="F2" s="179"/>
      <c r="G2" s="179"/>
      <c r="H2" s="179"/>
      <c r="I2" s="179"/>
    </row>
    <row r="3" spans="1:9" ht="15" x14ac:dyDescent="0.2">
      <c r="A3" s="112" t="s">
        <v>114</v>
      </c>
      <c r="B3" s="113" t="s">
        <v>174</v>
      </c>
      <c r="C3" s="160" t="s">
        <v>175</v>
      </c>
      <c r="D3" s="161"/>
      <c r="E3" s="162"/>
      <c r="F3" s="170" t="s">
        <v>13</v>
      </c>
      <c r="G3" s="170" t="s">
        <v>177</v>
      </c>
      <c r="H3" s="166" t="s">
        <v>178</v>
      </c>
      <c r="I3" s="168" t="s">
        <v>13</v>
      </c>
    </row>
    <row r="4" spans="1:9" ht="25.7" customHeight="1" x14ac:dyDescent="0.2">
      <c r="A4" s="107"/>
      <c r="B4" s="105" t="s">
        <v>176</v>
      </c>
      <c r="C4" s="163"/>
      <c r="D4" s="164"/>
      <c r="E4" s="165"/>
      <c r="F4" s="171"/>
      <c r="G4" s="171"/>
      <c r="H4" s="167"/>
      <c r="I4" s="169"/>
    </row>
    <row r="5" spans="1:9" ht="15" x14ac:dyDescent="0.2">
      <c r="A5" s="108">
        <v>1</v>
      </c>
      <c r="B5" s="27" t="s">
        <v>171</v>
      </c>
      <c r="C5" s="157" t="s">
        <v>27</v>
      </c>
      <c r="D5" s="157"/>
      <c r="E5" s="157"/>
      <c r="F5" s="26">
        <v>4</v>
      </c>
      <c r="G5" s="158">
        <f>SUM(F5:F16)</f>
        <v>28</v>
      </c>
      <c r="H5" s="7"/>
      <c r="I5" s="109"/>
    </row>
    <row r="6" spans="1:9" ht="15" x14ac:dyDescent="0.2">
      <c r="A6" s="108">
        <v>2</v>
      </c>
      <c r="B6" s="27" t="s">
        <v>209</v>
      </c>
      <c r="C6" s="157" t="s">
        <v>27</v>
      </c>
      <c r="D6" s="157"/>
      <c r="E6" s="157"/>
      <c r="F6" s="26">
        <v>2</v>
      </c>
      <c r="G6" s="159"/>
      <c r="H6" s="7"/>
      <c r="I6" s="109"/>
    </row>
    <row r="7" spans="1:9" ht="15" x14ac:dyDescent="0.2">
      <c r="A7" s="108">
        <v>3</v>
      </c>
      <c r="B7" s="27" t="s">
        <v>210</v>
      </c>
      <c r="C7" s="157" t="s">
        <v>27</v>
      </c>
      <c r="D7" s="157"/>
      <c r="E7" s="157"/>
      <c r="F7" s="26">
        <v>2</v>
      </c>
      <c r="G7" s="159"/>
      <c r="H7" s="7"/>
      <c r="I7" s="109"/>
    </row>
    <row r="8" spans="1:9" ht="15" x14ac:dyDescent="0.2">
      <c r="A8" s="108">
        <v>4</v>
      </c>
      <c r="B8" s="27" t="s">
        <v>224</v>
      </c>
      <c r="C8" s="157" t="s">
        <v>27</v>
      </c>
      <c r="D8" s="157"/>
      <c r="E8" s="157"/>
      <c r="F8" s="26">
        <v>1</v>
      </c>
      <c r="G8" s="159"/>
      <c r="H8" s="7"/>
      <c r="I8" s="109"/>
    </row>
    <row r="9" spans="1:9" ht="15" x14ac:dyDescent="0.2">
      <c r="A9" s="108">
        <v>5</v>
      </c>
      <c r="B9" s="27" t="s">
        <v>226</v>
      </c>
      <c r="C9" s="157" t="s">
        <v>27</v>
      </c>
      <c r="D9" s="157"/>
      <c r="E9" s="157"/>
      <c r="F9" s="26">
        <v>1</v>
      </c>
      <c r="G9" s="159"/>
      <c r="H9" s="7"/>
      <c r="I9" s="109"/>
    </row>
    <row r="10" spans="1:9" ht="15" x14ac:dyDescent="0.2">
      <c r="A10" s="108">
        <v>6</v>
      </c>
      <c r="B10" s="27" t="s">
        <v>225</v>
      </c>
      <c r="C10" s="157" t="s">
        <v>27</v>
      </c>
      <c r="D10" s="157"/>
      <c r="E10" s="157"/>
      <c r="F10" s="26">
        <v>1</v>
      </c>
      <c r="G10" s="159"/>
      <c r="H10" s="7"/>
      <c r="I10" s="109"/>
    </row>
    <row r="11" spans="1:9" ht="17.25" customHeight="1" x14ac:dyDescent="0.2">
      <c r="A11" s="108">
        <v>7</v>
      </c>
      <c r="B11" s="27" t="s">
        <v>172</v>
      </c>
      <c r="C11" s="157" t="s">
        <v>27</v>
      </c>
      <c r="D11" s="157"/>
      <c r="E11" s="157"/>
      <c r="F11" s="26">
        <v>2</v>
      </c>
      <c r="G11" s="159"/>
      <c r="H11" s="7"/>
      <c r="I11" s="109">
        <f t="shared" ref="I11:I14" si="0">IF(H11=1,F11,0)</f>
        <v>0</v>
      </c>
    </row>
    <row r="12" spans="1:9" ht="17.25" customHeight="1" x14ac:dyDescent="0.2">
      <c r="A12" s="108">
        <v>8</v>
      </c>
      <c r="B12" s="46" t="s">
        <v>184</v>
      </c>
      <c r="C12" s="26">
        <v>100</v>
      </c>
      <c r="D12" s="36" t="s">
        <v>28</v>
      </c>
      <c r="E12" s="26" t="s">
        <v>14</v>
      </c>
      <c r="F12" s="26">
        <v>2</v>
      </c>
      <c r="G12" s="159"/>
      <c r="H12" s="7"/>
      <c r="I12" s="109"/>
    </row>
    <row r="13" spans="1:9" ht="17.25" customHeight="1" x14ac:dyDescent="0.2">
      <c r="A13" s="108">
        <v>9</v>
      </c>
      <c r="B13" s="46" t="s">
        <v>184</v>
      </c>
      <c r="C13" s="26">
        <v>160</v>
      </c>
      <c r="D13" s="36" t="s">
        <v>28</v>
      </c>
      <c r="E13" s="26" t="s">
        <v>14</v>
      </c>
      <c r="F13" s="26">
        <v>2</v>
      </c>
      <c r="G13" s="159"/>
      <c r="H13" s="7"/>
      <c r="I13" s="109"/>
    </row>
    <row r="14" spans="1:9" ht="15" x14ac:dyDescent="0.2">
      <c r="A14" s="108">
        <v>10</v>
      </c>
      <c r="B14" s="46" t="s">
        <v>185</v>
      </c>
      <c r="C14" s="26">
        <v>500</v>
      </c>
      <c r="D14" s="36" t="s">
        <v>28</v>
      </c>
      <c r="E14" s="26" t="s">
        <v>14</v>
      </c>
      <c r="F14" s="26">
        <v>5</v>
      </c>
      <c r="G14" s="159"/>
      <c r="H14" s="7"/>
      <c r="I14" s="109">
        <f t="shared" si="0"/>
        <v>0</v>
      </c>
    </row>
    <row r="15" spans="1:9" ht="15" x14ac:dyDescent="0.2">
      <c r="A15" s="108">
        <v>11</v>
      </c>
      <c r="B15" s="46" t="s">
        <v>186</v>
      </c>
      <c r="C15" s="26">
        <v>500</v>
      </c>
      <c r="D15" s="36" t="s">
        <v>28</v>
      </c>
      <c r="E15" s="26" t="s">
        <v>14</v>
      </c>
      <c r="F15" s="26">
        <v>3</v>
      </c>
      <c r="G15" s="159"/>
      <c r="H15" s="7"/>
      <c r="I15" s="109"/>
    </row>
    <row r="16" spans="1:9" ht="15" x14ac:dyDescent="0.2">
      <c r="A16" s="108">
        <v>12</v>
      </c>
      <c r="B16" s="46" t="s">
        <v>187</v>
      </c>
      <c r="C16" s="26">
        <v>500</v>
      </c>
      <c r="D16" s="36" t="s">
        <v>28</v>
      </c>
      <c r="E16" s="26" t="s">
        <v>14</v>
      </c>
      <c r="F16" s="26">
        <v>3</v>
      </c>
      <c r="G16" s="185"/>
      <c r="H16" s="7"/>
      <c r="I16" s="109"/>
    </row>
    <row r="17" spans="1:9" ht="14.1" customHeight="1" x14ac:dyDescent="0.2">
      <c r="A17" s="107"/>
      <c r="B17" s="105" t="s">
        <v>15</v>
      </c>
      <c r="C17" s="35"/>
      <c r="D17" s="35"/>
      <c r="E17" s="35"/>
      <c r="F17" s="35"/>
      <c r="G17" s="35"/>
      <c r="H17" s="37"/>
      <c r="I17" s="110"/>
    </row>
    <row r="18" spans="1:9" ht="15" x14ac:dyDescent="0.2">
      <c r="A18" s="108">
        <f>+A16+1</f>
        <v>13</v>
      </c>
      <c r="B18" s="27" t="s">
        <v>113</v>
      </c>
      <c r="C18" s="157" t="s">
        <v>27</v>
      </c>
      <c r="D18" s="157"/>
      <c r="E18" s="157"/>
      <c r="F18" s="28">
        <v>2</v>
      </c>
      <c r="G18" s="158">
        <f>SUM(F18:F33)</f>
        <v>54</v>
      </c>
      <c r="H18" s="7"/>
      <c r="I18" s="109">
        <f t="shared" ref="I18:I33" si="1">IF(H18=1,F18,0)</f>
        <v>0</v>
      </c>
    </row>
    <row r="19" spans="1:9" ht="15" x14ac:dyDescent="0.2">
      <c r="A19" s="108">
        <f t="shared" ref="A19:A33" si="2">+A18+1</f>
        <v>14</v>
      </c>
      <c r="B19" s="27" t="s">
        <v>100</v>
      </c>
      <c r="C19" s="157" t="s">
        <v>27</v>
      </c>
      <c r="D19" s="157"/>
      <c r="E19" s="157"/>
      <c r="F19" s="28">
        <v>2</v>
      </c>
      <c r="G19" s="159"/>
      <c r="H19" s="7"/>
      <c r="I19" s="109">
        <f t="shared" si="1"/>
        <v>0</v>
      </c>
    </row>
    <row r="20" spans="1:9" ht="15" x14ac:dyDescent="0.2">
      <c r="A20" s="108">
        <f t="shared" si="2"/>
        <v>15</v>
      </c>
      <c r="B20" s="27" t="s">
        <v>108</v>
      </c>
      <c r="C20" s="157" t="s">
        <v>27</v>
      </c>
      <c r="D20" s="157"/>
      <c r="E20" s="157"/>
      <c r="F20" s="28">
        <v>3</v>
      </c>
      <c r="G20" s="159"/>
      <c r="H20" s="7"/>
      <c r="I20" s="109">
        <f t="shared" si="1"/>
        <v>0</v>
      </c>
    </row>
    <row r="21" spans="1:9" ht="15" x14ac:dyDescent="0.2">
      <c r="A21" s="108">
        <f t="shared" si="2"/>
        <v>16</v>
      </c>
      <c r="B21" s="27" t="s">
        <v>109</v>
      </c>
      <c r="C21" s="157" t="s">
        <v>27</v>
      </c>
      <c r="D21" s="157"/>
      <c r="E21" s="157"/>
      <c r="F21" s="28">
        <v>2</v>
      </c>
      <c r="G21" s="159"/>
      <c r="H21" s="7"/>
      <c r="I21" s="109"/>
    </row>
    <row r="22" spans="1:9" ht="15" x14ac:dyDescent="0.2">
      <c r="A22" s="108">
        <f t="shared" si="2"/>
        <v>17</v>
      </c>
      <c r="B22" s="27" t="s">
        <v>34</v>
      </c>
      <c r="C22" s="157" t="s">
        <v>27</v>
      </c>
      <c r="D22" s="157"/>
      <c r="E22" s="157"/>
      <c r="F22" s="28">
        <v>2</v>
      </c>
      <c r="G22" s="159"/>
      <c r="H22" s="7"/>
      <c r="I22" s="109">
        <f t="shared" si="1"/>
        <v>0</v>
      </c>
    </row>
    <row r="23" spans="1:9" ht="25.5" x14ac:dyDescent="0.2">
      <c r="A23" s="108">
        <f t="shared" si="2"/>
        <v>18</v>
      </c>
      <c r="B23" s="27" t="s">
        <v>110</v>
      </c>
      <c r="C23" s="157" t="s">
        <v>27</v>
      </c>
      <c r="D23" s="157"/>
      <c r="E23" s="157"/>
      <c r="F23" s="28">
        <v>8</v>
      </c>
      <c r="G23" s="159"/>
      <c r="H23" s="7"/>
      <c r="I23" s="109">
        <f t="shared" si="1"/>
        <v>0</v>
      </c>
    </row>
    <row r="24" spans="1:9" ht="28.7" customHeight="1" x14ac:dyDescent="0.2">
      <c r="A24" s="108">
        <f t="shared" si="2"/>
        <v>19</v>
      </c>
      <c r="B24" s="27" t="s">
        <v>188</v>
      </c>
      <c r="C24" s="157" t="s">
        <v>27</v>
      </c>
      <c r="D24" s="157"/>
      <c r="E24" s="157"/>
      <c r="F24" s="39">
        <v>4</v>
      </c>
      <c r="G24" s="159"/>
      <c r="H24" s="7"/>
      <c r="I24" s="109">
        <f t="shared" si="1"/>
        <v>0</v>
      </c>
    </row>
    <row r="25" spans="1:9" ht="15" x14ac:dyDescent="0.2">
      <c r="A25" s="108">
        <f t="shared" si="2"/>
        <v>20</v>
      </c>
      <c r="B25" s="47" t="s">
        <v>99</v>
      </c>
      <c r="C25" s="175" t="s">
        <v>32</v>
      </c>
      <c r="D25" s="176"/>
      <c r="E25" s="177"/>
      <c r="F25" s="39">
        <v>4</v>
      </c>
      <c r="G25" s="159"/>
      <c r="H25" s="7"/>
      <c r="I25" s="109">
        <f t="shared" si="1"/>
        <v>0</v>
      </c>
    </row>
    <row r="26" spans="1:9" ht="25.5" x14ac:dyDescent="0.2">
      <c r="A26" s="108">
        <f t="shared" si="2"/>
        <v>21</v>
      </c>
      <c r="B26" s="45" t="s">
        <v>200</v>
      </c>
      <c r="C26" s="175" t="s">
        <v>32</v>
      </c>
      <c r="D26" s="176"/>
      <c r="E26" s="177"/>
      <c r="F26" s="39">
        <v>4</v>
      </c>
      <c r="G26" s="159"/>
      <c r="H26" s="7"/>
      <c r="I26" s="109">
        <f t="shared" si="1"/>
        <v>0</v>
      </c>
    </row>
    <row r="27" spans="1:9" ht="33.950000000000003" customHeight="1" x14ac:dyDescent="0.2">
      <c r="A27" s="108">
        <f t="shared" si="2"/>
        <v>22</v>
      </c>
      <c r="B27" s="27" t="s">
        <v>103</v>
      </c>
      <c r="C27" s="175" t="s">
        <v>32</v>
      </c>
      <c r="D27" s="176"/>
      <c r="E27" s="177"/>
      <c r="F27" s="39">
        <v>5</v>
      </c>
      <c r="G27" s="159"/>
      <c r="H27" s="7"/>
      <c r="I27" s="109">
        <f t="shared" si="1"/>
        <v>0</v>
      </c>
    </row>
    <row r="28" spans="1:9" ht="25.5" x14ac:dyDescent="0.2">
      <c r="A28" s="108">
        <f t="shared" si="2"/>
        <v>23</v>
      </c>
      <c r="B28" s="27" t="s">
        <v>104</v>
      </c>
      <c r="C28" s="42" t="s">
        <v>111</v>
      </c>
      <c r="D28" s="43" t="s">
        <v>112</v>
      </c>
      <c r="E28" s="44" t="s">
        <v>105</v>
      </c>
      <c r="F28" s="39">
        <v>4</v>
      </c>
      <c r="G28" s="159"/>
      <c r="H28" s="7"/>
      <c r="I28" s="109">
        <f t="shared" si="1"/>
        <v>0</v>
      </c>
    </row>
    <row r="29" spans="1:9" ht="15" x14ac:dyDescent="0.2">
      <c r="A29" s="108">
        <f t="shared" si="2"/>
        <v>24</v>
      </c>
      <c r="B29" s="27" t="s">
        <v>106</v>
      </c>
      <c r="C29" s="175" t="s">
        <v>32</v>
      </c>
      <c r="D29" s="176"/>
      <c r="E29" s="177"/>
      <c r="F29" s="39">
        <v>2</v>
      </c>
      <c r="G29" s="159"/>
      <c r="H29" s="7"/>
      <c r="I29" s="109">
        <f t="shared" si="1"/>
        <v>0</v>
      </c>
    </row>
    <row r="30" spans="1:9" ht="15" x14ac:dyDescent="0.2">
      <c r="A30" s="108">
        <f t="shared" si="2"/>
        <v>25</v>
      </c>
      <c r="B30" s="27" t="s">
        <v>189</v>
      </c>
      <c r="C30" s="175" t="s">
        <v>32</v>
      </c>
      <c r="D30" s="176"/>
      <c r="E30" s="177"/>
      <c r="F30" s="39">
        <v>2</v>
      </c>
      <c r="G30" s="159"/>
      <c r="H30" s="7"/>
      <c r="I30" s="109">
        <f t="shared" si="1"/>
        <v>0</v>
      </c>
    </row>
    <row r="31" spans="1:9" ht="15" x14ac:dyDescent="0.2">
      <c r="A31" s="108">
        <f t="shared" si="2"/>
        <v>26</v>
      </c>
      <c r="B31" s="27" t="s">
        <v>107</v>
      </c>
      <c r="C31" s="175" t="s">
        <v>32</v>
      </c>
      <c r="D31" s="176"/>
      <c r="E31" s="177"/>
      <c r="F31" s="39">
        <v>2</v>
      </c>
      <c r="G31" s="159"/>
      <c r="H31" s="7"/>
      <c r="I31" s="109">
        <f t="shared" si="1"/>
        <v>0</v>
      </c>
    </row>
    <row r="32" spans="1:9" ht="42.6" customHeight="1" x14ac:dyDescent="0.2">
      <c r="A32" s="108">
        <f t="shared" si="2"/>
        <v>27</v>
      </c>
      <c r="B32" s="27" t="s">
        <v>199</v>
      </c>
      <c r="C32" s="42" t="s">
        <v>111</v>
      </c>
      <c r="D32" s="43" t="s">
        <v>112</v>
      </c>
      <c r="E32" s="44" t="s">
        <v>105</v>
      </c>
      <c r="F32" s="39">
        <v>4</v>
      </c>
      <c r="G32" s="159"/>
      <c r="H32" s="7"/>
      <c r="I32" s="109">
        <f t="shared" si="1"/>
        <v>0</v>
      </c>
    </row>
    <row r="33" spans="1:9" ht="25.5" x14ac:dyDescent="0.2">
      <c r="A33" s="108">
        <f t="shared" si="2"/>
        <v>28</v>
      </c>
      <c r="B33" s="45" t="s">
        <v>173</v>
      </c>
      <c r="C33" s="175" t="s">
        <v>32</v>
      </c>
      <c r="D33" s="176"/>
      <c r="E33" s="177"/>
      <c r="F33" s="39">
        <v>4</v>
      </c>
      <c r="G33" s="185"/>
      <c r="H33" s="7"/>
      <c r="I33" s="109">
        <f t="shared" si="1"/>
        <v>0</v>
      </c>
    </row>
    <row r="34" spans="1:9" ht="14.1" customHeight="1" x14ac:dyDescent="0.2">
      <c r="A34" s="111"/>
      <c r="B34" s="106" t="s">
        <v>29</v>
      </c>
      <c r="C34" s="35"/>
      <c r="D34" s="35"/>
      <c r="E34" s="35"/>
      <c r="F34" s="35"/>
      <c r="G34" s="35"/>
      <c r="H34" s="37"/>
      <c r="I34" s="110"/>
    </row>
    <row r="35" spans="1:9" ht="15" x14ac:dyDescent="0.2">
      <c r="A35" s="173">
        <f>+A33+1</f>
        <v>29</v>
      </c>
      <c r="B35" s="174" t="s">
        <v>101</v>
      </c>
      <c r="C35" s="8">
        <v>2500</v>
      </c>
      <c r="D35" s="9" t="s">
        <v>30</v>
      </c>
      <c r="E35" s="8">
        <v>5000</v>
      </c>
      <c r="F35" s="26">
        <v>4</v>
      </c>
      <c r="G35" s="172">
        <f>SUM(F36:F36)</f>
        <v>8</v>
      </c>
      <c r="H35" s="7"/>
      <c r="I35" s="109">
        <f t="shared" ref="I35:I40" si="3">IF(H35=1,F35,0)</f>
        <v>0</v>
      </c>
    </row>
    <row r="36" spans="1:9" ht="15" x14ac:dyDescent="0.2">
      <c r="A36" s="173"/>
      <c r="B36" s="174"/>
      <c r="C36" s="8">
        <v>5000</v>
      </c>
      <c r="D36" s="9" t="s">
        <v>31</v>
      </c>
      <c r="E36" s="27"/>
      <c r="F36" s="26">
        <v>8</v>
      </c>
      <c r="G36" s="172"/>
      <c r="H36" s="7"/>
      <c r="I36" s="109">
        <f t="shared" si="3"/>
        <v>0</v>
      </c>
    </row>
    <row r="37" spans="1:9" ht="14.1" customHeight="1" x14ac:dyDescent="0.2">
      <c r="A37" s="107"/>
      <c r="B37" s="105" t="s">
        <v>16</v>
      </c>
      <c r="C37" s="35"/>
      <c r="D37" s="35"/>
      <c r="E37" s="35"/>
      <c r="F37" s="35"/>
      <c r="G37" s="35"/>
      <c r="H37" s="37"/>
      <c r="I37" s="110"/>
    </row>
    <row r="38" spans="1:9" ht="25.5" x14ac:dyDescent="0.2">
      <c r="A38" s="108">
        <f>+A35+1</f>
        <v>30</v>
      </c>
      <c r="B38" s="27" t="s">
        <v>95</v>
      </c>
      <c r="C38" s="157" t="s">
        <v>32</v>
      </c>
      <c r="D38" s="157"/>
      <c r="E38" s="157"/>
      <c r="F38" s="28">
        <v>8</v>
      </c>
      <c r="G38" s="158">
        <f>F38+F40</f>
        <v>10</v>
      </c>
      <c r="H38" s="7"/>
      <c r="I38" s="109">
        <f t="shared" si="3"/>
        <v>0</v>
      </c>
    </row>
    <row r="39" spans="1:9" ht="15" x14ac:dyDescent="0.2">
      <c r="A39" s="145">
        <f>A38+1</f>
        <v>31</v>
      </c>
      <c r="B39" s="155" t="s">
        <v>88</v>
      </c>
      <c r="C39" s="26">
        <v>0</v>
      </c>
      <c r="D39" s="26" t="s">
        <v>87</v>
      </c>
      <c r="E39" s="26">
        <v>2</v>
      </c>
      <c r="F39" s="26">
        <v>1</v>
      </c>
      <c r="G39" s="159"/>
      <c r="H39" s="7"/>
      <c r="I39" s="109">
        <f t="shared" si="3"/>
        <v>0</v>
      </c>
    </row>
    <row r="40" spans="1:9" ht="15" x14ac:dyDescent="0.2">
      <c r="A40" s="147"/>
      <c r="B40" s="156"/>
      <c r="C40" s="26">
        <v>2</v>
      </c>
      <c r="D40" s="26" t="s">
        <v>102</v>
      </c>
      <c r="E40" s="26"/>
      <c r="F40" s="26">
        <v>2</v>
      </c>
      <c r="G40" s="159"/>
      <c r="H40" s="7"/>
      <c r="I40" s="109">
        <f t="shared" si="3"/>
        <v>0</v>
      </c>
    </row>
    <row r="41" spans="1:9" ht="15" thickBot="1" x14ac:dyDescent="0.25">
      <c r="A41" s="180" t="s">
        <v>18</v>
      </c>
      <c r="B41" s="181"/>
      <c r="C41" s="114"/>
      <c r="D41" s="114"/>
      <c r="E41" s="114"/>
      <c r="F41" s="114"/>
      <c r="G41" s="115">
        <f>+G38+G35+G18+G5</f>
        <v>100</v>
      </c>
      <c r="H41" s="116"/>
      <c r="I41" s="117">
        <f>SUM(I11:I40)</f>
        <v>0</v>
      </c>
    </row>
    <row r="42" spans="1:9" x14ac:dyDescent="0.2">
      <c r="A42" s="182"/>
      <c r="B42" s="182"/>
      <c r="C42" s="183"/>
      <c r="D42" s="183"/>
      <c r="E42" s="183"/>
      <c r="F42" s="186"/>
      <c r="G42" s="186"/>
      <c r="H42" s="186"/>
      <c r="I42" s="184"/>
    </row>
    <row r="43" spans="1:9" x14ac:dyDescent="0.2">
      <c r="A43" s="182" t="s">
        <v>179</v>
      </c>
      <c r="B43" s="182"/>
      <c r="C43" s="183"/>
      <c r="D43" s="183"/>
      <c r="E43" s="183"/>
      <c r="F43" s="186"/>
      <c r="G43" s="186"/>
      <c r="H43" s="186"/>
      <c r="I43" s="184"/>
    </row>
    <row r="44" spans="1:9" x14ac:dyDescent="0.2">
      <c r="A44" s="182" t="s">
        <v>180</v>
      </c>
      <c r="B44" s="182"/>
      <c r="C44" s="183"/>
      <c r="D44" s="183"/>
      <c r="E44" s="183"/>
      <c r="F44" s="186"/>
      <c r="G44" s="186"/>
      <c r="H44" s="186"/>
      <c r="I44" s="186"/>
    </row>
    <row r="45" spans="1:9" x14ac:dyDescent="0.2">
      <c r="A45" s="182" t="s">
        <v>201</v>
      </c>
      <c r="B45" s="182"/>
      <c r="C45" s="183"/>
      <c r="D45" s="183"/>
      <c r="E45" s="183"/>
      <c r="F45" s="186"/>
      <c r="G45" s="186"/>
      <c r="H45" s="186"/>
      <c r="I45" s="186"/>
    </row>
  </sheetData>
  <mergeCells count="55">
    <mergeCell ref="G44:G45"/>
    <mergeCell ref="H44:H45"/>
    <mergeCell ref="I44:I45"/>
    <mergeCell ref="A45:B45"/>
    <mergeCell ref="F42:F43"/>
    <mergeCell ref="G42:G43"/>
    <mergeCell ref="H42:H43"/>
    <mergeCell ref="A44:B44"/>
    <mergeCell ref="C44:C45"/>
    <mergeCell ref="D44:D45"/>
    <mergeCell ref="E44:E45"/>
    <mergeCell ref="F44:F45"/>
    <mergeCell ref="A1:I1"/>
    <mergeCell ref="A2:I2"/>
    <mergeCell ref="A41:B41"/>
    <mergeCell ref="A42:B42"/>
    <mergeCell ref="C42:C43"/>
    <mergeCell ref="D42:D43"/>
    <mergeCell ref="E42:E43"/>
    <mergeCell ref="I42:I43"/>
    <mergeCell ref="A43:B43"/>
    <mergeCell ref="G5:G16"/>
    <mergeCell ref="C26:E26"/>
    <mergeCell ref="C33:E33"/>
    <mergeCell ref="G18:G33"/>
    <mergeCell ref="C18:E18"/>
    <mergeCell ref="C19:E19"/>
    <mergeCell ref="C27:E27"/>
    <mergeCell ref="A35:A36"/>
    <mergeCell ref="B35:B36"/>
    <mergeCell ref="C11:E11"/>
    <mergeCell ref="C20:E20"/>
    <mergeCell ref="C22:E22"/>
    <mergeCell ref="C23:E23"/>
    <mergeCell ref="C25:E25"/>
    <mergeCell ref="C21:E21"/>
    <mergeCell ref="C29:E29"/>
    <mergeCell ref="C30:E30"/>
    <mergeCell ref="C31:E31"/>
    <mergeCell ref="I3:I4"/>
    <mergeCell ref="C24:E24"/>
    <mergeCell ref="F3:F4"/>
    <mergeCell ref="G3:G4"/>
    <mergeCell ref="G35:G36"/>
    <mergeCell ref="C5:E5"/>
    <mergeCell ref="C9:E9"/>
    <mergeCell ref="C10:E10"/>
    <mergeCell ref="C8:E8"/>
    <mergeCell ref="C6:E6"/>
    <mergeCell ref="B39:B40"/>
    <mergeCell ref="C7:E7"/>
    <mergeCell ref="G38:G40"/>
    <mergeCell ref="C3:E4"/>
    <mergeCell ref="H3:H4"/>
    <mergeCell ref="C38:E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431E-5796-43A8-BB51-34938A9852BE}">
  <dimension ref="A1:E12"/>
  <sheetViews>
    <sheetView rightToLeft="1" workbookViewId="0">
      <selection activeCell="J38" sqref="J38"/>
    </sheetView>
  </sheetViews>
  <sheetFormatPr defaultRowHeight="14.25" x14ac:dyDescent="0.2"/>
  <cols>
    <col min="1" max="1" width="9.125" style="48"/>
  </cols>
  <sheetData>
    <row r="1" spans="1:5" ht="20.25" x14ac:dyDescent="0.2">
      <c r="A1" s="70" t="s">
        <v>159</v>
      </c>
    </row>
    <row r="2" spans="1:5" ht="20.25" x14ac:dyDescent="0.2">
      <c r="A2" s="70" t="s">
        <v>160</v>
      </c>
    </row>
    <row r="3" spans="1:5" ht="15.75" x14ac:dyDescent="0.2">
      <c r="A3" s="71"/>
    </row>
    <row r="4" spans="1:5" ht="16.5" thickBot="1" x14ac:dyDescent="0.25">
      <c r="A4" s="71"/>
    </row>
    <row r="5" spans="1:5" ht="32.25" thickBot="1" x14ac:dyDescent="0.25">
      <c r="A5" s="72" t="s">
        <v>161</v>
      </c>
      <c r="B5" s="77" t="s">
        <v>162</v>
      </c>
      <c r="C5" s="73" t="s">
        <v>163</v>
      </c>
      <c r="D5" s="73" t="s">
        <v>164</v>
      </c>
      <c r="E5" s="73" t="s">
        <v>165</v>
      </c>
    </row>
    <row r="6" spans="1:5" ht="16.5" thickBot="1" x14ac:dyDescent="0.25">
      <c r="A6" s="74"/>
      <c r="B6" s="75"/>
      <c r="C6" s="75"/>
      <c r="D6" s="75"/>
      <c r="E6" s="75"/>
    </row>
    <row r="7" spans="1:5" ht="16.5" thickBot="1" x14ac:dyDescent="0.25">
      <c r="A7" s="74"/>
      <c r="B7" s="75"/>
      <c r="C7" s="75"/>
      <c r="D7" s="75"/>
      <c r="E7" s="75"/>
    </row>
    <row r="8" spans="1:5" ht="16.5" thickBot="1" x14ac:dyDescent="0.25">
      <c r="A8" s="74"/>
      <c r="B8" s="75"/>
      <c r="C8" s="75"/>
      <c r="D8" s="75"/>
      <c r="E8" s="75"/>
    </row>
    <row r="9" spans="1:5" ht="16.5" thickBot="1" x14ac:dyDescent="0.25">
      <c r="A9" s="74"/>
      <c r="B9" s="75"/>
      <c r="C9" s="75"/>
      <c r="D9" s="75"/>
      <c r="E9" s="75"/>
    </row>
    <row r="10" spans="1:5" ht="16.5" thickBot="1" x14ac:dyDescent="0.25">
      <c r="A10" s="74"/>
      <c r="B10" s="75"/>
      <c r="C10" s="75"/>
      <c r="D10" s="75"/>
      <c r="E10" s="75"/>
    </row>
    <row r="11" spans="1:5" ht="16.5" thickBot="1" x14ac:dyDescent="0.25">
      <c r="A11" s="74"/>
      <c r="B11" s="75"/>
      <c r="C11" s="75"/>
      <c r="D11" s="75"/>
      <c r="E11" s="75"/>
    </row>
    <row r="12" spans="1:5" ht="16.5" thickBot="1" x14ac:dyDescent="0.3">
      <c r="A12" s="74"/>
      <c r="B12" s="76"/>
      <c r="C12" s="75"/>
      <c r="D12" s="75"/>
      <c r="E12" s="7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3246-F7F8-4DF1-A4E5-F125A32AFCBA}">
  <dimension ref="A1:F61"/>
  <sheetViews>
    <sheetView rightToLeft="1" topLeftCell="A22" zoomScale="150" zoomScaleNormal="150" workbookViewId="0">
      <selection activeCell="B9" sqref="B9"/>
    </sheetView>
  </sheetViews>
  <sheetFormatPr defaultRowHeight="14.25" x14ac:dyDescent="0.2"/>
  <cols>
    <col min="1" max="1" width="6.25" style="48" customWidth="1"/>
    <col min="2" max="2" width="72.625" customWidth="1"/>
    <col min="3" max="3" width="9.875" style="94" bestFit="1" customWidth="1"/>
    <col min="4" max="4" width="11.625" style="5" bestFit="1" customWidth="1"/>
    <col min="5" max="5" width="12.625" style="5" bestFit="1" customWidth="1"/>
    <col min="6" max="6" width="12.5" style="5" customWidth="1"/>
  </cols>
  <sheetData>
    <row r="1" spans="1:6" ht="20.25" x14ac:dyDescent="0.2">
      <c r="A1" s="125" t="s">
        <v>166</v>
      </c>
      <c r="B1" s="119"/>
      <c r="C1" s="126"/>
      <c r="D1" s="127"/>
      <c r="E1" s="127"/>
      <c r="F1" s="127"/>
    </row>
    <row r="2" spans="1:6" ht="78" customHeight="1" x14ac:dyDescent="0.2">
      <c r="A2" s="128" t="s">
        <v>7</v>
      </c>
      <c r="B2" s="2" t="s">
        <v>8</v>
      </c>
      <c r="C2" s="141" t="s">
        <v>204</v>
      </c>
      <c r="D2" s="4" t="s">
        <v>205</v>
      </c>
      <c r="E2" s="4" t="s">
        <v>206</v>
      </c>
      <c r="F2" s="141" t="s">
        <v>207</v>
      </c>
    </row>
    <row r="3" spans="1:6" ht="90" x14ac:dyDescent="0.2">
      <c r="A3" s="129">
        <v>1</v>
      </c>
      <c r="B3" s="52" t="s">
        <v>98</v>
      </c>
      <c r="C3" s="96" t="s">
        <v>170</v>
      </c>
      <c r="D3" s="53" t="s">
        <v>9</v>
      </c>
      <c r="E3" s="53" t="s">
        <v>9</v>
      </c>
      <c r="F3" s="53" t="s">
        <v>9</v>
      </c>
    </row>
    <row r="4" spans="1:6" ht="15.75" x14ac:dyDescent="0.2">
      <c r="A4" s="128">
        <v>1.1000000000000001</v>
      </c>
      <c r="B4" s="2" t="s">
        <v>211</v>
      </c>
      <c r="C4" s="97">
        <v>20</v>
      </c>
      <c r="D4" s="124"/>
      <c r="E4" s="41"/>
      <c r="F4" s="124"/>
    </row>
    <row r="5" spans="1:6" ht="15.75" x14ac:dyDescent="0.2">
      <c r="A5" s="128">
        <f t="shared" ref="A5:A12" si="0">+A4+0.1</f>
        <v>1.2000000000000002</v>
      </c>
      <c r="B5" s="2" t="s">
        <v>212</v>
      </c>
      <c r="C5" s="97">
        <v>10</v>
      </c>
      <c r="D5" s="124"/>
      <c r="E5" s="41"/>
      <c r="F5" s="124"/>
    </row>
    <row r="6" spans="1:6" ht="15.75" x14ac:dyDescent="0.2">
      <c r="A6" s="128">
        <f t="shared" si="0"/>
        <v>1.3000000000000003</v>
      </c>
      <c r="B6" s="2" t="s">
        <v>223</v>
      </c>
      <c r="C6" s="97">
        <v>5</v>
      </c>
      <c r="D6" s="124"/>
      <c r="E6" s="41"/>
      <c r="F6" s="124"/>
    </row>
    <row r="7" spans="1:6" ht="15.75" x14ac:dyDescent="0.2">
      <c r="A7" s="128">
        <f t="shared" si="0"/>
        <v>1.4000000000000004</v>
      </c>
      <c r="B7" s="2" t="s">
        <v>213</v>
      </c>
      <c r="C7" s="97">
        <v>5</v>
      </c>
      <c r="D7" s="124"/>
      <c r="E7" s="41"/>
      <c r="F7" s="124"/>
    </row>
    <row r="8" spans="1:6" ht="15.75" x14ac:dyDescent="0.2">
      <c r="A8" s="128">
        <f t="shared" si="0"/>
        <v>1.5000000000000004</v>
      </c>
      <c r="B8" s="2" t="s">
        <v>214</v>
      </c>
      <c r="C8" s="97">
        <v>2</v>
      </c>
      <c r="D8" s="124"/>
      <c r="E8" s="41"/>
      <c r="F8" s="124"/>
    </row>
    <row r="9" spans="1:6" ht="15.75" x14ac:dyDescent="0.2">
      <c r="A9" s="128">
        <f t="shared" si="0"/>
        <v>1.6000000000000005</v>
      </c>
      <c r="B9" s="2" t="s">
        <v>215</v>
      </c>
      <c r="C9" s="97">
        <v>2</v>
      </c>
      <c r="D9" s="124"/>
      <c r="E9" s="41"/>
      <c r="F9" s="124"/>
    </row>
    <row r="10" spans="1:6" ht="15.75" x14ac:dyDescent="0.2">
      <c r="A10" s="128">
        <f t="shared" si="0"/>
        <v>1.7000000000000006</v>
      </c>
      <c r="B10" s="2" t="s">
        <v>216</v>
      </c>
      <c r="C10" s="97">
        <v>2500</v>
      </c>
      <c r="D10" s="124"/>
      <c r="E10" s="41"/>
      <c r="F10" s="124"/>
    </row>
    <row r="11" spans="1:6" ht="15.75" x14ac:dyDescent="0.2">
      <c r="A11" s="128">
        <f t="shared" si="0"/>
        <v>1.8000000000000007</v>
      </c>
      <c r="B11" s="2" t="s">
        <v>217</v>
      </c>
      <c r="C11" s="97">
        <v>50</v>
      </c>
      <c r="D11" s="124"/>
      <c r="E11" s="41"/>
      <c r="F11" s="124"/>
    </row>
    <row r="12" spans="1:6" ht="15.75" x14ac:dyDescent="0.2">
      <c r="A12" s="128">
        <f t="shared" si="0"/>
        <v>1.9000000000000008</v>
      </c>
      <c r="B12" s="2" t="s">
        <v>218</v>
      </c>
      <c r="C12" s="97">
        <v>50</v>
      </c>
      <c r="D12" s="124"/>
      <c r="E12" s="41"/>
      <c r="F12" s="124"/>
    </row>
    <row r="13" spans="1:6" ht="15.75" x14ac:dyDescent="0.2">
      <c r="A13" s="130">
        <f>A4</f>
        <v>1.1000000000000001</v>
      </c>
      <c r="B13" s="2" t="s">
        <v>219</v>
      </c>
      <c r="C13" s="97">
        <v>30</v>
      </c>
      <c r="D13" s="124"/>
      <c r="E13" s="41"/>
      <c r="F13" s="124"/>
    </row>
    <row r="14" spans="1:6" ht="15.75" x14ac:dyDescent="0.2">
      <c r="A14" s="130">
        <f>+A13+0.01</f>
        <v>1.1100000000000001</v>
      </c>
      <c r="B14" s="2" t="s">
        <v>220</v>
      </c>
      <c r="C14" s="97">
        <v>30</v>
      </c>
      <c r="D14" s="124"/>
      <c r="E14" s="41"/>
      <c r="F14" s="124"/>
    </row>
    <row r="15" spans="1:6" ht="15.75" x14ac:dyDescent="0.2">
      <c r="A15" s="130">
        <f>+A14+0.01</f>
        <v>1.1200000000000001</v>
      </c>
      <c r="B15" s="2" t="s">
        <v>221</v>
      </c>
      <c r="C15" s="97">
        <v>10</v>
      </c>
      <c r="D15" s="124"/>
      <c r="E15" s="41"/>
      <c r="F15" s="124"/>
    </row>
    <row r="16" spans="1:6" ht="15.75" x14ac:dyDescent="0.2">
      <c r="A16" s="131"/>
      <c r="B16" s="2" t="s">
        <v>208</v>
      </c>
      <c r="C16" s="97">
        <f>SUM(C4:C15)</f>
        <v>2714</v>
      </c>
      <c r="D16" s="1"/>
      <c r="E16" s="1"/>
      <c r="F16" s="124"/>
    </row>
    <row r="17" spans="1:6" ht="15.75" x14ac:dyDescent="0.2">
      <c r="A17" s="131"/>
      <c r="B17" s="2" t="s">
        <v>10</v>
      </c>
      <c r="C17" s="97"/>
      <c r="D17" s="142"/>
      <c r="E17" s="142"/>
      <c r="F17" s="143"/>
    </row>
    <row r="18" spans="1:6" ht="30" x14ac:dyDescent="0.2">
      <c r="A18" s="129">
        <v>2</v>
      </c>
      <c r="B18" s="52" t="s">
        <v>11</v>
      </c>
      <c r="C18" s="98"/>
      <c r="D18" s="54"/>
      <c r="E18" s="54"/>
      <c r="F18" s="54"/>
    </row>
    <row r="19" spans="1:6" ht="15.75" x14ac:dyDescent="0.2">
      <c r="A19" s="132">
        <v>2.1</v>
      </c>
      <c r="B19" s="29" t="s">
        <v>12</v>
      </c>
      <c r="C19" s="97">
        <v>5</v>
      </c>
      <c r="D19" s="54"/>
      <c r="E19" s="123"/>
      <c r="F19" s="123"/>
    </row>
    <row r="20" spans="1:6" ht="15.75" x14ac:dyDescent="0.2">
      <c r="A20" s="129">
        <v>3</v>
      </c>
      <c r="B20" s="52" t="s">
        <v>128</v>
      </c>
      <c r="C20" s="98"/>
      <c r="D20" s="54"/>
      <c r="E20" s="54"/>
      <c r="F20" s="54"/>
    </row>
    <row r="21" spans="1:6" ht="45.75" x14ac:dyDescent="0.2">
      <c r="A21" s="133">
        <v>3.1</v>
      </c>
      <c r="B21" s="2" t="s">
        <v>133</v>
      </c>
      <c r="C21" s="97">
        <v>10</v>
      </c>
      <c r="D21" s="54"/>
      <c r="E21" s="123"/>
      <c r="F21" s="123"/>
    </row>
    <row r="22" spans="1:6" ht="15.75" x14ac:dyDescent="0.2">
      <c r="A22" s="134">
        <v>4</v>
      </c>
      <c r="B22" s="49" t="s">
        <v>115</v>
      </c>
      <c r="C22" s="102"/>
      <c r="D22" s="54"/>
      <c r="E22" s="50"/>
      <c r="F22" s="51"/>
    </row>
    <row r="23" spans="1:6" ht="15.75" x14ac:dyDescent="0.2">
      <c r="A23" s="133">
        <f>A22+0.1</f>
        <v>4.0999999999999996</v>
      </c>
      <c r="B23" s="2" t="s">
        <v>116</v>
      </c>
      <c r="C23" s="97">
        <v>200</v>
      </c>
      <c r="D23" s="54"/>
      <c r="E23" s="123"/>
      <c r="F23" s="123"/>
    </row>
    <row r="24" spans="1:6" ht="15.75" x14ac:dyDescent="0.2">
      <c r="A24" s="133">
        <f t="shared" ref="A24:A26" si="1">A23+0.1</f>
        <v>4.1999999999999993</v>
      </c>
      <c r="B24" s="2" t="s">
        <v>117</v>
      </c>
      <c r="C24" s="97">
        <v>100</v>
      </c>
      <c r="D24" s="54"/>
      <c r="E24" s="123"/>
      <c r="F24" s="123"/>
    </row>
    <row r="25" spans="1:6" ht="15.75" x14ac:dyDescent="0.2">
      <c r="A25" s="133">
        <f t="shared" si="1"/>
        <v>4.2999999999999989</v>
      </c>
      <c r="B25" s="2" t="s">
        <v>118</v>
      </c>
      <c r="C25" s="97">
        <v>50</v>
      </c>
      <c r="D25" s="54"/>
      <c r="E25" s="123"/>
      <c r="F25" s="123"/>
    </row>
    <row r="26" spans="1:6" ht="15.75" x14ac:dyDescent="0.2">
      <c r="A26" s="133">
        <f t="shared" si="1"/>
        <v>4.3999999999999986</v>
      </c>
      <c r="B26" s="2" t="s">
        <v>119</v>
      </c>
      <c r="C26" s="97">
        <v>50</v>
      </c>
      <c r="D26" s="54"/>
      <c r="E26" s="123"/>
      <c r="F26" s="123"/>
    </row>
    <row r="27" spans="1:6" ht="15.75" x14ac:dyDescent="0.2">
      <c r="A27" s="131"/>
      <c r="B27" s="2" t="s">
        <v>190</v>
      </c>
      <c r="C27" s="97">
        <f>SUM(C23:C26)</f>
        <v>400</v>
      </c>
      <c r="D27" s="54"/>
      <c r="E27" s="54"/>
      <c r="F27" s="123"/>
    </row>
    <row r="28" spans="1:6" ht="15.75" x14ac:dyDescent="0.2">
      <c r="A28" s="134">
        <v>5</v>
      </c>
      <c r="B28" s="49" t="s">
        <v>120</v>
      </c>
      <c r="C28" s="102"/>
      <c r="D28" s="54"/>
      <c r="E28" s="50"/>
      <c r="F28" s="51"/>
    </row>
    <row r="29" spans="1:6" ht="15.75" x14ac:dyDescent="0.2">
      <c r="A29" s="135">
        <f>A28+0.1</f>
        <v>5.0999999999999996</v>
      </c>
      <c r="B29" s="29" t="s">
        <v>134</v>
      </c>
      <c r="C29" s="97">
        <v>100</v>
      </c>
      <c r="D29" s="54"/>
      <c r="E29" s="123"/>
      <c r="F29" s="123"/>
    </row>
    <row r="30" spans="1:6" ht="15.75" x14ac:dyDescent="0.2">
      <c r="A30" s="134">
        <v>6</v>
      </c>
      <c r="B30" s="49" t="s">
        <v>121</v>
      </c>
      <c r="C30" s="102"/>
      <c r="D30" s="54"/>
      <c r="E30" s="50"/>
      <c r="F30" s="51"/>
    </row>
    <row r="31" spans="1:6" ht="15.75" x14ac:dyDescent="0.2">
      <c r="A31" s="133">
        <f>A30+0.1</f>
        <v>6.1</v>
      </c>
      <c r="B31" s="2" t="s">
        <v>135</v>
      </c>
      <c r="C31" s="97">
        <v>100</v>
      </c>
      <c r="D31" s="54"/>
      <c r="E31" s="123"/>
      <c r="F31" s="123"/>
    </row>
    <row r="32" spans="1:6" ht="15.75" x14ac:dyDescent="0.2">
      <c r="A32" s="133">
        <f t="shared" ref="A32:A39" si="2">A31+0.1</f>
        <v>6.1999999999999993</v>
      </c>
      <c r="B32" s="2" t="s">
        <v>193</v>
      </c>
      <c r="C32" s="97">
        <v>10</v>
      </c>
      <c r="D32" s="54"/>
      <c r="E32" s="40"/>
      <c r="F32" s="123"/>
    </row>
    <row r="33" spans="1:6" ht="15.75" x14ac:dyDescent="0.2">
      <c r="A33" s="133">
        <f t="shared" si="2"/>
        <v>6.2999999999999989</v>
      </c>
      <c r="B33" s="2" t="s">
        <v>197</v>
      </c>
      <c r="C33" s="97">
        <v>10</v>
      </c>
      <c r="D33" s="54"/>
      <c r="E33" s="40"/>
      <c r="F33" s="123"/>
    </row>
    <row r="34" spans="1:6" ht="15.75" x14ac:dyDescent="0.2">
      <c r="A34" s="133">
        <f t="shared" si="2"/>
        <v>6.3999999999999986</v>
      </c>
      <c r="B34" s="2" t="s">
        <v>196</v>
      </c>
      <c r="C34" s="97">
        <v>10</v>
      </c>
      <c r="D34" s="54"/>
      <c r="E34" s="40"/>
      <c r="F34" s="123"/>
    </row>
    <row r="35" spans="1:6" ht="15.75" x14ac:dyDescent="0.2">
      <c r="A35" s="133">
        <f t="shared" si="2"/>
        <v>6.4999999999999982</v>
      </c>
      <c r="B35" s="2" t="s">
        <v>194</v>
      </c>
      <c r="C35" s="97">
        <v>5</v>
      </c>
      <c r="D35" s="54"/>
      <c r="E35" s="40"/>
      <c r="F35" s="123"/>
    </row>
    <row r="36" spans="1:6" ht="15.75" x14ac:dyDescent="0.2">
      <c r="A36" s="133">
        <f t="shared" si="2"/>
        <v>6.5999999999999979</v>
      </c>
      <c r="B36" s="2" t="s">
        <v>195</v>
      </c>
      <c r="C36" s="97">
        <v>5</v>
      </c>
      <c r="D36" s="54"/>
      <c r="E36" s="40"/>
      <c r="F36" s="123"/>
    </row>
    <row r="37" spans="1:6" ht="15.75" x14ac:dyDescent="0.2">
      <c r="A37" s="133">
        <f t="shared" si="2"/>
        <v>6.6999999999999975</v>
      </c>
      <c r="B37" s="2" t="s">
        <v>122</v>
      </c>
      <c r="C37" s="97">
        <v>50</v>
      </c>
      <c r="D37" s="54"/>
      <c r="E37" s="40"/>
      <c r="F37" s="123"/>
    </row>
    <row r="38" spans="1:6" ht="15.75" x14ac:dyDescent="0.2">
      <c r="A38" s="133">
        <f t="shared" si="2"/>
        <v>6.7999999999999972</v>
      </c>
      <c r="B38" s="2" t="s">
        <v>123</v>
      </c>
      <c r="C38" s="97">
        <v>50</v>
      </c>
      <c r="D38" s="54"/>
      <c r="E38" s="40"/>
      <c r="F38" s="123"/>
    </row>
    <row r="39" spans="1:6" ht="15.75" x14ac:dyDescent="0.2">
      <c r="A39" s="133">
        <f t="shared" si="2"/>
        <v>6.8999999999999968</v>
      </c>
      <c r="B39" s="2" t="s">
        <v>124</v>
      </c>
      <c r="C39" s="97">
        <v>10</v>
      </c>
      <c r="D39" s="54"/>
      <c r="E39" s="40"/>
      <c r="F39" s="123"/>
    </row>
    <row r="40" spans="1:6" ht="15.75" x14ac:dyDescent="0.2">
      <c r="A40" s="130">
        <f>A31</f>
        <v>6.1</v>
      </c>
      <c r="B40" s="2" t="s">
        <v>125</v>
      </c>
      <c r="C40" s="97">
        <v>10</v>
      </c>
      <c r="D40" s="54"/>
      <c r="E40" s="40"/>
      <c r="F40" s="123"/>
    </row>
    <row r="41" spans="1:6" ht="15.75" x14ac:dyDescent="0.2">
      <c r="A41" s="130">
        <f t="shared" ref="A41:A42" si="3">A40+0.01</f>
        <v>6.1099999999999994</v>
      </c>
      <c r="B41" s="2" t="s">
        <v>126</v>
      </c>
      <c r="C41" s="97">
        <v>5</v>
      </c>
      <c r="D41" s="54"/>
      <c r="E41" s="40"/>
      <c r="F41" s="123"/>
    </row>
    <row r="42" spans="1:6" ht="15.75" x14ac:dyDescent="0.2">
      <c r="A42" s="130">
        <f t="shared" si="3"/>
        <v>6.1199999999999992</v>
      </c>
      <c r="B42" s="2" t="s">
        <v>127</v>
      </c>
      <c r="C42" s="97">
        <v>5</v>
      </c>
      <c r="D42" s="54"/>
      <c r="E42" s="40"/>
      <c r="F42" s="123"/>
    </row>
    <row r="43" spans="1:6" ht="15.75" x14ac:dyDescent="0.2">
      <c r="A43" s="131"/>
      <c r="B43" s="2" t="s">
        <v>191</v>
      </c>
      <c r="C43" s="97">
        <f>SUM(C31:C42)</f>
        <v>270</v>
      </c>
      <c r="D43" s="54"/>
      <c r="E43" s="54"/>
      <c r="F43" s="123"/>
    </row>
    <row r="44" spans="1:6" ht="15.75" x14ac:dyDescent="0.2">
      <c r="A44" s="134">
        <v>7</v>
      </c>
      <c r="B44" s="49" t="s">
        <v>132</v>
      </c>
      <c r="C44" s="102"/>
      <c r="D44" s="54"/>
      <c r="E44" s="50"/>
      <c r="F44" s="51"/>
    </row>
    <row r="45" spans="1:6" ht="30" x14ac:dyDescent="0.2">
      <c r="A45" s="133">
        <f>A44+0.1</f>
        <v>7.1</v>
      </c>
      <c r="B45" s="2" t="s">
        <v>198</v>
      </c>
      <c r="C45" s="97">
        <v>100</v>
      </c>
      <c r="D45" s="54"/>
      <c r="E45" s="40"/>
      <c r="F45" s="40"/>
    </row>
    <row r="46" spans="1:6" ht="15.75" x14ac:dyDescent="0.2">
      <c r="A46" s="133">
        <f t="shared" ref="A46:A50" si="4">A45+0.1</f>
        <v>7.1999999999999993</v>
      </c>
      <c r="B46" s="2" t="s">
        <v>193</v>
      </c>
      <c r="C46" s="97">
        <v>10</v>
      </c>
      <c r="D46" s="54"/>
      <c r="E46" s="40"/>
      <c r="F46" s="40"/>
    </row>
    <row r="47" spans="1:6" ht="15.75" x14ac:dyDescent="0.2">
      <c r="A47" s="133">
        <f t="shared" si="4"/>
        <v>7.2999999999999989</v>
      </c>
      <c r="B47" s="2" t="s">
        <v>197</v>
      </c>
      <c r="C47" s="97">
        <v>10</v>
      </c>
      <c r="D47" s="54"/>
      <c r="E47" s="40"/>
      <c r="F47" s="40"/>
    </row>
    <row r="48" spans="1:6" ht="15.75" x14ac:dyDescent="0.2">
      <c r="A48" s="133">
        <f t="shared" si="4"/>
        <v>7.3999999999999986</v>
      </c>
      <c r="B48" s="2" t="s">
        <v>196</v>
      </c>
      <c r="C48" s="97">
        <v>10</v>
      </c>
      <c r="D48" s="54"/>
      <c r="E48" s="40"/>
      <c r="F48" s="40"/>
    </row>
    <row r="49" spans="1:6" ht="15.75" x14ac:dyDescent="0.2">
      <c r="A49" s="133">
        <f t="shared" si="4"/>
        <v>7.4999999999999982</v>
      </c>
      <c r="B49" s="2" t="s">
        <v>194</v>
      </c>
      <c r="C49" s="97">
        <v>5</v>
      </c>
      <c r="D49" s="54"/>
      <c r="E49" s="40"/>
      <c r="F49" s="40"/>
    </row>
    <row r="50" spans="1:6" ht="15.75" x14ac:dyDescent="0.2">
      <c r="A50" s="133">
        <f t="shared" si="4"/>
        <v>7.5999999999999979</v>
      </c>
      <c r="B50" s="2" t="s">
        <v>195</v>
      </c>
      <c r="C50" s="97">
        <v>5</v>
      </c>
      <c r="D50" s="54"/>
      <c r="E50" s="40"/>
      <c r="F50" s="40"/>
    </row>
    <row r="51" spans="1:6" ht="15.75" x14ac:dyDescent="0.2">
      <c r="A51" s="131"/>
      <c r="B51" s="2" t="s">
        <v>192</v>
      </c>
      <c r="C51" s="97">
        <f>SUM(C45:C50)</f>
        <v>140</v>
      </c>
      <c r="D51" s="54"/>
      <c r="E51" s="54"/>
      <c r="F51" s="40"/>
    </row>
    <row r="52" spans="1:6" ht="15.75" x14ac:dyDescent="0.2">
      <c r="A52" s="100">
        <v>8</v>
      </c>
      <c r="B52" s="101" t="s">
        <v>202</v>
      </c>
      <c r="C52" s="102"/>
      <c r="D52" s="54"/>
      <c r="E52" s="103"/>
      <c r="F52" s="104"/>
    </row>
    <row r="53" spans="1:6" ht="47.25" x14ac:dyDescent="0.2">
      <c r="A53" s="99">
        <v>8.1</v>
      </c>
      <c r="B53" s="95" t="s">
        <v>203</v>
      </c>
      <c r="C53" s="97">
        <v>120</v>
      </c>
      <c r="D53" s="40"/>
      <c r="E53" s="103"/>
      <c r="F53" s="140"/>
    </row>
    <row r="54" spans="1:6" s="55" customFormat="1" ht="15" x14ac:dyDescent="0.25">
      <c r="A54" s="144" t="s">
        <v>19</v>
      </c>
      <c r="B54" s="144"/>
      <c r="C54" s="144"/>
      <c r="D54" s="144"/>
      <c r="E54" s="144"/>
      <c r="F54" s="144"/>
    </row>
    <row r="55" spans="1:6" s="55" customFormat="1" ht="15" x14ac:dyDescent="0.25">
      <c r="A55" s="144" t="s">
        <v>20</v>
      </c>
      <c r="B55" s="144"/>
      <c r="C55" s="144"/>
      <c r="D55" s="144"/>
      <c r="E55" s="144"/>
      <c r="F55" s="144"/>
    </row>
    <row r="56" spans="1:6" s="55" customFormat="1" ht="15" x14ac:dyDescent="0.25">
      <c r="A56" s="144" t="s">
        <v>21</v>
      </c>
      <c r="B56" s="144"/>
      <c r="C56" s="144"/>
      <c r="D56" s="144"/>
      <c r="E56" s="144"/>
      <c r="F56" s="144"/>
    </row>
    <row r="57" spans="1:6" ht="15.75" x14ac:dyDescent="0.2">
      <c r="A57" s="136"/>
      <c r="C57" s="137"/>
    </row>
    <row r="58" spans="1:6" ht="15.75" x14ac:dyDescent="0.2">
      <c r="A58" s="187"/>
      <c r="B58" s="3" t="s">
        <v>136</v>
      </c>
      <c r="C58" s="137"/>
      <c r="D58" s="188" t="s">
        <v>17</v>
      </c>
      <c r="E58" s="188"/>
      <c r="F58" s="188"/>
    </row>
    <row r="59" spans="1:6" ht="15.75" x14ac:dyDescent="0.2">
      <c r="A59" s="187"/>
      <c r="B59" s="189"/>
      <c r="C59" s="137"/>
      <c r="D59" s="191"/>
      <c r="E59" s="191"/>
      <c r="F59" s="191"/>
    </row>
    <row r="60" spans="1:6" ht="15.75" x14ac:dyDescent="0.2">
      <c r="A60" s="187"/>
      <c r="B60" s="189"/>
      <c r="C60" s="137"/>
      <c r="D60" s="191"/>
      <c r="E60" s="191"/>
      <c r="F60" s="191"/>
    </row>
    <row r="61" spans="1:6" ht="15" thickBot="1" x14ac:dyDescent="0.25">
      <c r="A61" s="138"/>
      <c r="B61" s="190"/>
      <c r="C61" s="139"/>
      <c r="D61" s="192"/>
      <c r="E61" s="192"/>
      <c r="F61" s="192"/>
    </row>
  </sheetData>
  <protectedRanges>
    <protectedRange algorithmName="SHA-512" hashValue="H5NuziHoxj4SD9PrNXq5RRgrYdjnlr88io+wrFdi5gBWVAaZg2ZfbDT2NQ4IGvDPXTMj8BvOzVVMNdMSMilfbw==" saltValue="XDld8b6RsPLxnN/dv6H6wg==" spinCount="100000" sqref="D16:F18 F19 D27:F27 D43:F43 D51:F51" name="Range1"/>
  </protectedRanges>
  <mergeCells count="4">
    <mergeCell ref="A58:A60"/>
    <mergeCell ref="D58:F58"/>
    <mergeCell ref="B59:B61"/>
    <mergeCell ref="D59:F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vt:i4>
      </vt:variant>
    </vt:vector>
  </HeadingPairs>
  <TitlesOfParts>
    <vt:vector size="9" baseType="lpstr">
      <vt:lpstr>נתוני המציע</vt:lpstr>
      <vt:lpstr> ט - 1</vt:lpstr>
      <vt:lpstr>ט - 2</vt:lpstr>
      <vt:lpstr>ט-3</vt:lpstr>
      <vt:lpstr>ט-4</vt:lpstr>
      <vt:lpstr>ט - 6</vt:lpstr>
      <vt:lpstr>ט-7</vt:lpstr>
      <vt:lpstr>ט-8</vt:lpstr>
      <vt:lpstr>'ט - 6'!_Hlk101796640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Mordecai Feldman</dc:creator>
  <cp:lastModifiedBy>David Salter</cp:lastModifiedBy>
  <cp:lastPrinted>2024-11-10T06:50:34Z</cp:lastPrinted>
  <dcterms:created xsi:type="dcterms:W3CDTF">2021-03-03T06:25:53Z</dcterms:created>
  <dcterms:modified xsi:type="dcterms:W3CDTF">2025-01-20T14:11:55Z</dcterms:modified>
</cp:coreProperties>
</file>